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ms\Dropbox\00 - AFGANGSPROJEKT\00 - Model\00 - Dagslys\06 - Altan dæk dybde\"/>
    </mc:Choice>
  </mc:AlternateContent>
  <bookViews>
    <workbookView xWindow="0" yWindow="0" windowWidth="21570" windowHeight="10215"/>
  </bookViews>
  <sheets>
    <sheet name="Sammenligning" sheetId="20" r:id="rId1"/>
    <sheet name="70 TV" sheetId="7" r:id="rId2"/>
    <sheet name="70 TH" sheetId="1" r:id="rId3"/>
    <sheet name="110 TV" sheetId="22" r:id="rId4"/>
    <sheet name="110 TH" sheetId="21" r:id="rId5"/>
    <sheet name="150 TV" sheetId="24" r:id="rId6"/>
    <sheet name="150 TH" sheetId="23" r:id="rId7"/>
  </sheets>
  <definedNames>
    <definedName name="_xlnm.Print_Area" localSheetId="4">'110 TH'!$A$1:$U$63</definedName>
    <definedName name="_xlnm.Print_Area" localSheetId="3">'110 TV'!$A$1:$U$63</definedName>
    <definedName name="_xlnm.Print_Area" localSheetId="6">'150 TH'!$A$1:$U$63</definedName>
    <definedName name="_xlnm.Print_Area" localSheetId="5">'150 TV'!$A$1:$U$63</definedName>
    <definedName name="_xlnm.Print_Area" localSheetId="2">'70 TH'!$A$1:$U$63</definedName>
    <definedName name="_xlnm.Print_Area" localSheetId="1">'70 TV'!$A$1:$U$63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20" l="1"/>
  <c r="L31" i="20"/>
  <c r="L30" i="20"/>
  <c r="L29" i="20"/>
  <c r="L28" i="20"/>
  <c r="L27" i="20"/>
  <c r="H32" i="20"/>
  <c r="H31" i="20"/>
  <c r="H30" i="20"/>
  <c r="H29" i="20"/>
  <c r="H28" i="20"/>
  <c r="H27" i="20"/>
  <c r="L26" i="20"/>
  <c r="L25" i="20"/>
  <c r="L24" i="20"/>
  <c r="L23" i="20"/>
  <c r="L22" i="20"/>
  <c r="L21" i="20"/>
  <c r="H26" i="20"/>
  <c r="H25" i="20"/>
  <c r="H24" i="20"/>
  <c r="H23" i="20"/>
  <c r="H22" i="20"/>
  <c r="H21" i="20"/>
  <c r="L20" i="20"/>
  <c r="L19" i="20"/>
  <c r="L18" i="20"/>
  <c r="L17" i="20"/>
  <c r="L16" i="20"/>
  <c r="L15" i="20"/>
  <c r="H20" i="20"/>
  <c r="H19" i="20"/>
  <c r="H18" i="20"/>
  <c r="H17" i="20"/>
  <c r="H16" i="20"/>
  <c r="H15" i="20"/>
  <c r="H14" i="20"/>
  <c r="H13" i="20"/>
  <c r="H12" i="20"/>
  <c r="H11" i="20"/>
  <c r="H10" i="20"/>
  <c r="H9" i="20"/>
  <c r="L14" i="20"/>
  <c r="L13" i="20"/>
  <c r="L12" i="20"/>
  <c r="L11" i="20"/>
  <c r="L10" i="20"/>
  <c r="L9" i="20"/>
  <c r="L8" i="20"/>
  <c r="L7" i="20"/>
  <c r="L6" i="20"/>
  <c r="L5" i="20"/>
  <c r="L4" i="20"/>
  <c r="L3" i="20"/>
  <c r="H8" i="20"/>
  <c r="H7" i="20"/>
  <c r="H6" i="20"/>
  <c r="H5" i="20"/>
  <c r="H4" i="20"/>
  <c r="H3" i="20"/>
  <c r="AC17" i="20" l="1"/>
  <c r="AD17" i="20"/>
  <c r="AE17" i="20"/>
  <c r="AF17" i="20"/>
  <c r="AC37" i="20"/>
  <c r="AD37" i="20"/>
  <c r="AE37" i="20"/>
  <c r="AF37" i="20"/>
  <c r="AG37" i="20"/>
  <c r="AI37" i="20"/>
  <c r="AH37" i="20"/>
  <c r="AJ37" i="20"/>
  <c r="AK37" i="20"/>
  <c r="AD36" i="20"/>
  <c r="AE36" i="20"/>
  <c r="AF36" i="20"/>
  <c r="AG36" i="20"/>
  <c r="AH36" i="20"/>
  <c r="AI36" i="20"/>
  <c r="AJ36" i="20"/>
  <c r="AK36" i="20"/>
  <c r="AD18" i="20"/>
  <c r="AJ19" i="20"/>
  <c r="AF19" i="20"/>
  <c r="AC36" i="20"/>
  <c r="AC35" i="20"/>
  <c r="AC34" i="20"/>
  <c r="AC33" i="20"/>
  <c r="AK35" i="20"/>
  <c r="AE35" i="20"/>
  <c r="AF35" i="20"/>
  <c r="AG35" i="20"/>
  <c r="AH35" i="20"/>
  <c r="AI35" i="20"/>
  <c r="AJ35" i="20"/>
  <c r="AD35" i="20"/>
  <c r="AK34" i="20"/>
  <c r="AJ34" i="20"/>
  <c r="AI34" i="20"/>
  <c r="AH34" i="20"/>
  <c r="AG34" i="20"/>
  <c r="AF34" i="20"/>
  <c r="AE34" i="20"/>
  <c r="AD34" i="20"/>
  <c r="AK33" i="20"/>
  <c r="AJ33" i="20"/>
  <c r="AI33" i="20"/>
  <c r="AH33" i="20"/>
  <c r="AG33" i="20"/>
  <c r="AF33" i="20"/>
  <c r="AE33" i="20"/>
  <c r="AD33" i="20"/>
  <c r="AC18" i="20"/>
  <c r="AC19" i="20"/>
  <c r="AC20" i="20"/>
  <c r="AC21" i="20"/>
  <c r="AF18" i="20"/>
  <c r="AK21" i="20"/>
  <c r="AD21" i="20"/>
  <c r="AE21" i="20"/>
  <c r="AF21" i="20"/>
  <c r="AG21" i="20"/>
  <c r="AH21" i="20"/>
  <c r="AI21" i="20"/>
  <c r="AJ21" i="20"/>
  <c r="AH20" i="20"/>
  <c r="AD20" i="20"/>
  <c r="AE20" i="20"/>
  <c r="AF20" i="20"/>
  <c r="AG20" i="20"/>
  <c r="AI20" i="20"/>
  <c r="AJ20" i="20"/>
  <c r="AK20" i="20"/>
  <c r="AD19" i="20"/>
  <c r="AE19" i="20"/>
  <c r="AG19" i="20"/>
  <c r="AH19" i="20"/>
  <c r="AI19" i="20"/>
  <c r="AK19" i="20"/>
  <c r="AJ18" i="20"/>
  <c r="AE18" i="20"/>
  <c r="AG18" i="20"/>
  <c r="AH18" i="20"/>
  <c r="AI18" i="20"/>
  <c r="AK18" i="20"/>
  <c r="AI17" i="20"/>
  <c r="AJ17" i="20"/>
  <c r="AG17" i="20"/>
  <c r="AH17" i="20"/>
  <c r="AK17" i="20"/>
  <c r="D17" i="22" l="1"/>
  <c r="E17" i="22" s="1"/>
  <c r="F17" i="22" s="1"/>
  <c r="G17" i="22" s="1"/>
  <c r="H17" i="22" s="1"/>
  <c r="I17" i="22" s="1"/>
  <c r="J17" i="22" s="1"/>
  <c r="K17" i="22" s="1"/>
  <c r="S20" i="22"/>
  <c r="S21" i="22"/>
  <c r="S22" i="22"/>
  <c r="S24" i="22" s="1"/>
  <c r="S23" i="22"/>
  <c r="S26" i="22"/>
  <c r="C27" i="22"/>
  <c r="D27" i="22"/>
  <c r="E27" i="22"/>
  <c r="F27" i="22"/>
  <c r="G27" i="22"/>
  <c r="H27" i="22"/>
  <c r="I27" i="22"/>
  <c r="J27" i="22"/>
  <c r="K27" i="22"/>
  <c r="S29" i="22"/>
  <c r="S30" i="22"/>
  <c r="S31" i="22"/>
  <c r="S33" i="22" s="1"/>
  <c r="S32" i="22"/>
  <c r="S35" i="22"/>
  <c r="C36" i="22"/>
  <c r="D36" i="22"/>
  <c r="E36" i="22"/>
  <c r="F36" i="22"/>
  <c r="G36" i="22"/>
  <c r="H36" i="22"/>
  <c r="I36" i="22"/>
  <c r="J36" i="22"/>
  <c r="K36" i="22"/>
  <c r="S38" i="22"/>
  <c r="S39" i="22"/>
  <c r="S40" i="22"/>
  <c r="S42" i="22" s="1"/>
  <c r="S41" i="22"/>
  <c r="S44" i="22"/>
  <c r="C45" i="22"/>
  <c r="D45" i="22"/>
  <c r="E45" i="22"/>
  <c r="F45" i="22"/>
  <c r="G45" i="22"/>
  <c r="H45" i="22"/>
  <c r="I45" i="22"/>
  <c r="J45" i="22"/>
  <c r="K45" i="22"/>
  <c r="S47" i="22"/>
  <c r="S48" i="22"/>
  <c r="S49" i="22"/>
  <c r="S51" i="22" s="1"/>
  <c r="S50" i="22"/>
  <c r="S53" i="22"/>
  <c r="C54" i="22"/>
  <c r="D54" i="22"/>
  <c r="E54" i="22"/>
  <c r="F54" i="22"/>
  <c r="G54" i="22"/>
  <c r="H54" i="22"/>
  <c r="I54" i="22"/>
  <c r="J54" i="22"/>
  <c r="K54" i="22"/>
  <c r="S56" i="22"/>
  <c r="S57" i="22"/>
  <c r="S58" i="22"/>
  <c r="S60" i="22" s="1"/>
  <c r="S59" i="22"/>
  <c r="S62" i="22"/>
  <c r="C63" i="22"/>
  <c r="D63" i="22"/>
  <c r="E63" i="22"/>
  <c r="F63" i="22"/>
  <c r="G63" i="22"/>
  <c r="H63" i="22"/>
  <c r="I63" i="22"/>
  <c r="J63" i="22"/>
  <c r="K63" i="22"/>
  <c r="S61" i="22" l="1"/>
  <c r="S52" i="22"/>
  <c r="S43" i="22"/>
  <c r="S34" i="22"/>
  <c r="S25" i="22"/>
  <c r="G32" i="20"/>
  <c r="G30" i="20"/>
  <c r="G29" i="20"/>
  <c r="G27" i="20"/>
  <c r="G26" i="20"/>
  <c r="G24" i="20"/>
  <c r="G23" i="20"/>
  <c r="G21" i="20"/>
  <c r="G20" i="20"/>
  <c r="G18" i="20"/>
  <c r="G17" i="20"/>
  <c r="G15" i="20"/>
  <c r="G14" i="20"/>
  <c r="G12" i="20"/>
  <c r="G11" i="20"/>
  <c r="G9" i="20"/>
  <c r="G8" i="20"/>
  <c r="G6" i="20"/>
  <c r="G5" i="20"/>
  <c r="G3" i="20"/>
  <c r="K32" i="20" l="1"/>
  <c r="K30" i="20"/>
  <c r="K29" i="20"/>
  <c r="K27" i="20"/>
  <c r="K26" i="20"/>
  <c r="K24" i="20"/>
  <c r="K23" i="20"/>
  <c r="K21" i="20"/>
  <c r="K20" i="20"/>
  <c r="K18" i="20"/>
  <c r="K17" i="20"/>
  <c r="K15" i="20"/>
  <c r="K14" i="20"/>
  <c r="K12" i="20"/>
  <c r="K11" i="20"/>
  <c r="K9" i="20"/>
  <c r="K8" i="20"/>
  <c r="K6" i="20"/>
  <c r="K5" i="20"/>
  <c r="K3" i="20"/>
  <c r="F16" i="20" l="1"/>
  <c r="K63" i="24"/>
  <c r="J63" i="24"/>
  <c r="I63" i="24"/>
  <c r="H63" i="24"/>
  <c r="G63" i="24"/>
  <c r="F63" i="24"/>
  <c r="E63" i="24"/>
  <c r="D63" i="24"/>
  <c r="C63" i="24"/>
  <c r="S62" i="24"/>
  <c r="S59" i="24"/>
  <c r="S58" i="24"/>
  <c r="S61" i="24" s="1"/>
  <c r="S57" i="24"/>
  <c r="S56" i="24"/>
  <c r="K54" i="24"/>
  <c r="J54" i="24"/>
  <c r="I54" i="24"/>
  <c r="H54" i="24"/>
  <c r="G54" i="24"/>
  <c r="F54" i="24"/>
  <c r="E54" i="24"/>
  <c r="D54" i="24"/>
  <c r="C54" i="24"/>
  <c r="S53" i="24"/>
  <c r="S50" i="24"/>
  <c r="S49" i="24"/>
  <c r="S52" i="24" s="1"/>
  <c r="S48" i="24"/>
  <c r="S47" i="24"/>
  <c r="K45" i="24"/>
  <c r="J45" i="24"/>
  <c r="I45" i="24"/>
  <c r="H45" i="24"/>
  <c r="G45" i="24"/>
  <c r="F45" i="24"/>
  <c r="E45" i="24"/>
  <c r="D45" i="24"/>
  <c r="C45" i="24"/>
  <c r="S44" i="24"/>
  <c r="S41" i="24"/>
  <c r="S40" i="24"/>
  <c r="S43" i="24" s="1"/>
  <c r="S39" i="24"/>
  <c r="S38" i="24"/>
  <c r="K36" i="24"/>
  <c r="J36" i="24"/>
  <c r="I36" i="24"/>
  <c r="H36" i="24"/>
  <c r="G36" i="24"/>
  <c r="F36" i="24"/>
  <c r="E36" i="24"/>
  <c r="D36" i="24"/>
  <c r="C36" i="24"/>
  <c r="S35" i="24"/>
  <c r="S32" i="24"/>
  <c r="S31" i="24"/>
  <c r="S30" i="24"/>
  <c r="S29" i="24"/>
  <c r="K27" i="24"/>
  <c r="J27" i="24"/>
  <c r="I27" i="24"/>
  <c r="H27" i="24"/>
  <c r="G27" i="24"/>
  <c r="F27" i="24"/>
  <c r="E27" i="24"/>
  <c r="D27" i="24"/>
  <c r="C27" i="24"/>
  <c r="S26" i="24"/>
  <c r="S23" i="24"/>
  <c r="S22" i="24"/>
  <c r="S25" i="24" s="1"/>
  <c r="S21" i="24"/>
  <c r="S20" i="24"/>
  <c r="D17" i="24"/>
  <c r="E17" i="24" s="1"/>
  <c r="F17" i="24" s="1"/>
  <c r="G17" i="24" s="1"/>
  <c r="H17" i="24" s="1"/>
  <c r="I17" i="24" s="1"/>
  <c r="J17" i="24" s="1"/>
  <c r="K17" i="24" s="1"/>
  <c r="K63" i="23"/>
  <c r="J63" i="23"/>
  <c r="I63" i="23"/>
  <c r="H63" i="23"/>
  <c r="G63" i="23"/>
  <c r="F63" i="23"/>
  <c r="E63" i="23"/>
  <c r="D63" i="23"/>
  <c r="C63" i="23"/>
  <c r="S62" i="23"/>
  <c r="S59" i="23"/>
  <c r="S58" i="23"/>
  <c r="S57" i="23"/>
  <c r="S56" i="23"/>
  <c r="K54" i="23"/>
  <c r="J54" i="23"/>
  <c r="I54" i="23"/>
  <c r="H54" i="23"/>
  <c r="G54" i="23"/>
  <c r="F54" i="23"/>
  <c r="E54" i="23"/>
  <c r="D54" i="23"/>
  <c r="C54" i="23"/>
  <c r="S53" i="23"/>
  <c r="S50" i="23"/>
  <c r="S49" i="23"/>
  <c r="S52" i="23" s="1"/>
  <c r="S48" i="23"/>
  <c r="S47" i="23"/>
  <c r="K45" i="23"/>
  <c r="J45" i="23"/>
  <c r="I45" i="23"/>
  <c r="H45" i="23"/>
  <c r="G45" i="23"/>
  <c r="F45" i="23"/>
  <c r="E45" i="23"/>
  <c r="D45" i="23"/>
  <c r="C45" i="23"/>
  <c r="S44" i="23"/>
  <c r="S41" i="23"/>
  <c r="S40" i="23"/>
  <c r="S39" i="23"/>
  <c r="S38" i="23"/>
  <c r="K36" i="23"/>
  <c r="J36" i="23"/>
  <c r="I36" i="23"/>
  <c r="H36" i="23"/>
  <c r="G36" i="23"/>
  <c r="F36" i="23"/>
  <c r="E36" i="23"/>
  <c r="D36" i="23"/>
  <c r="C36" i="23"/>
  <c r="S35" i="23"/>
  <c r="S32" i="23"/>
  <c r="S31" i="23"/>
  <c r="S34" i="23" s="1"/>
  <c r="S30" i="23"/>
  <c r="S29" i="23"/>
  <c r="K27" i="23"/>
  <c r="J27" i="23"/>
  <c r="I27" i="23"/>
  <c r="H27" i="23"/>
  <c r="G27" i="23"/>
  <c r="F27" i="23"/>
  <c r="E27" i="23"/>
  <c r="D27" i="23"/>
  <c r="C27" i="23"/>
  <c r="S26" i="23"/>
  <c r="S23" i="23"/>
  <c r="S22" i="23"/>
  <c r="S25" i="23" s="1"/>
  <c r="S21" i="23"/>
  <c r="S20" i="23"/>
  <c r="D17" i="23"/>
  <c r="E17" i="23" s="1"/>
  <c r="F17" i="23" s="1"/>
  <c r="G17" i="23" s="1"/>
  <c r="H17" i="23" s="1"/>
  <c r="I17" i="23" s="1"/>
  <c r="J17" i="23" s="1"/>
  <c r="K17" i="23" s="1"/>
  <c r="J22" i="20"/>
  <c r="F22" i="20"/>
  <c r="J16" i="20"/>
  <c r="J10" i="20"/>
  <c r="F10" i="20"/>
  <c r="J4" i="20"/>
  <c r="F4" i="20"/>
  <c r="K63" i="21"/>
  <c r="J63" i="21"/>
  <c r="I63" i="21"/>
  <c r="H63" i="21"/>
  <c r="G63" i="21"/>
  <c r="F63" i="21"/>
  <c r="E63" i="21"/>
  <c r="D63" i="21"/>
  <c r="C63" i="21"/>
  <c r="S62" i="21"/>
  <c r="S59" i="21"/>
  <c r="S58" i="21"/>
  <c r="S57" i="21"/>
  <c r="S56" i="21"/>
  <c r="K54" i="21"/>
  <c r="J54" i="21"/>
  <c r="I54" i="21"/>
  <c r="H54" i="21"/>
  <c r="G54" i="21"/>
  <c r="F54" i="21"/>
  <c r="E54" i="21"/>
  <c r="D54" i="21"/>
  <c r="C54" i="21"/>
  <c r="S53" i="21"/>
  <c r="J25" i="20" s="1"/>
  <c r="S50" i="21"/>
  <c r="S49" i="21"/>
  <c r="S48" i="21"/>
  <c r="S47" i="21"/>
  <c r="F25" i="20" s="1"/>
  <c r="K45" i="21"/>
  <c r="J45" i="21"/>
  <c r="I45" i="21"/>
  <c r="H45" i="21"/>
  <c r="G45" i="21"/>
  <c r="F45" i="21"/>
  <c r="E45" i="21"/>
  <c r="D45" i="21"/>
  <c r="C45" i="21"/>
  <c r="S44" i="21"/>
  <c r="J19" i="20" s="1"/>
  <c r="S41" i="21"/>
  <c r="S40" i="21"/>
  <c r="S43" i="21" s="1"/>
  <c r="S39" i="21"/>
  <c r="S38" i="21"/>
  <c r="F19" i="20" s="1"/>
  <c r="K36" i="21"/>
  <c r="J36" i="21"/>
  <c r="I36" i="21"/>
  <c r="H36" i="21"/>
  <c r="G36" i="21"/>
  <c r="F36" i="21"/>
  <c r="E36" i="21"/>
  <c r="D36" i="21"/>
  <c r="C36" i="21"/>
  <c r="S35" i="21"/>
  <c r="J13" i="20" s="1"/>
  <c r="S32" i="21"/>
  <c r="S31" i="21"/>
  <c r="S34" i="21" s="1"/>
  <c r="S30" i="21"/>
  <c r="S29" i="21"/>
  <c r="F13" i="20" s="1"/>
  <c r="K27" i="21"/>
  <c r="J27" i="21"/>
  <c r="I27" i="21"/>
  <c r="H27" i="21"/>
  <c r="G27" i="21"/>
  <c r="F27" i="21"/>
  <c r="E27" i="21"/>
  <c r="D27" i="21"/>
  <c r="C27" i="21"/>
  <c r="S26" i="21"/>
  <c r="J7" i="20" s="1"/>
  <c r="S23" i="21"/>
  <c r="S22" i="21"/>
  <c r="S25" i="21" s="1"/>
  <c r="S21" i="21"/>
  <c r="S20" i="21"/>
  <c r="F7" i="20" s="1"/>
  <c r="D17" i="21"/>
  <c r="E17" i="21" s="1"/>
  <c r="F17" i="21" s="1"/>
  <c r="G17" i="21" s="1"/>
  <c r="H17" i="21" s="1"/>
  <c r="I17" i="21" s="1"/>
  <c r="J17" i="21" s="1"/>
  <c r="K17" i="21" s="1"/>
  <c r="S61" i="23" l="1"/>
  <c r="F32" i="20"/>
  <c r="J32" i="20"/>
  <c r="J29" i="20"/>
  <c r="F29" i="20"/>
  <c r="J26" i="20"/>
  <c r="F26" i="20"/>
  <c r="J23" i="20"/>
  <c r="F23" i="20"/>
  <c r="S43" i="23"/>
  <c r="F20" i="20"/>
  <c r="S11" i="20" s="1"/>
  <c r="J20" i="20"/>
  <c r="F17" i="20"/>
  <c r="J17" i="20"/>
  <c r="J14" i="20"/>
  <c r="F14" i="20"/>
  <c r="J11" i="20"/>
  <c r="F11" i="20"/>
  <c r="S34" i="24"/>
  <c r="J8" i="20"/>
  <c r="F8" i="20"/>
  <c r="J5" i="20"/>
  <c r="F5" i="20"/>
  <c r="S61" i="21"/>
  <c r="J31" i="20"/>
  <c r="F31" i="20"/>
  <c r="F28" i="20"/>
  <c r="J28" i="20"/>
  <c r="S52" i="21"/>
  <c r="R10" i="20"/>
  <c r="Q5" i="20"/>
  <c r="T10" i="20"/>
  <c r="S5" i="20"/>
  <c r="Q10" i="20"/>
  <c r="S10" i="20"/>
  <c r="R5" i="20"/>
  <c r="T5" i="20"/>
  <c r="S24" i="23"/>
  <c r="S33" i="23"/>
  <c r="S42" i="23"/>
  <c r="S51" i="23"/>
  <c r="S60" i="23"/>
  <c r="S24" i="24"/>
  <c r="S33" i="24"/>
  <c r="S42" i="24"/>
  <c r="S51" i="24"/>
  <c r="S60" i="24"/>
  <c r="S24" i="21"/>
  <c r="S33" i="21"/>
  <c r="S42" i="21"/>
  <c r="S51" i="21"/>
  <c r="S60" i="21"/>
  <c r="K27" i="7"/>
  <c r="R6" i="20" l="1"/>
  <c r="Q11" i="20"/>
  <c r="T6" i="20"/>
  <c r="S6" i="20"/>
  <c r="U6" i="20"/>
  <c r="R11" i="20"/>
  <c r="U11" i="20"/>
  <c r="U5" i="20"/>
  <c r="T11" i="20"/>
  <c r="Q6" i="20"/>
  <c r="U10" i="20"/>
  <c r="S35" i="1"/>
  <c r="J12" i="20" s="1"/>
  <c r="K63" i="7" l="1"/>
  <c r="J63" i="7"/>
  <c r="I63" i="7"/>
  <c r="H63" i="7"/>
  <c r="G63" i="7"/>
  <c r="F63" i="7"/>
  <c r="E63" i="7"/>
  <c r="D63" i="7"/>
  <c r="C63" i="7"/>
  <c r="S62" i="7"/>
  <c r="J27" i="20" s="1"/>
  <c r="S59" i="7"/>
  <c r="S58" i="7"/>
  <c r="S57" i="7"/>
  <c r="S56" i="7"/>
  <c r="F27" i="20" s="1"/>
  <c r="K54" i="7"/>
  <c r="J54" i="7"/>
  <c r="I54" i="7"/>
  <c r="H54" i="7"/>
  <c r="G54" i="7"/>
  <c r="F54" i="7"/>
  <c r="E54" i="7"/>
  <c r="D54" i="7"/>
  <c r="C54" i="7"/>
  <c r="S53" i="7"/>
  <c r="J21" i="20" s="1"/>
  <c r="S50" i="7"/>
  <c r="S49" i="7"/>
  <c r="S48" i="7"/>
  <c r="S47" i="7"/>
  <c r="F21" i="20" s="1"/>
  <c r="K45" i="7"/>
  <c r="J45" i="7"/>
  <c r="I45" i="7"/>
  <c r="H45" i="7"/>
  <c r="G45" i="7"/>
  <c r="F45" i="7"/>
  <c r="E45" i="7"/>
  <c r="D45" i="7"/>
  <c r="C45" i="7"/>
  <c r="S44" i="7"/>
  <c r="J15" i="20" s="1"/>
  <c r="S41" i="7"/>
  <c r="S40" i="7"/>
  <c r="S39" i="7"/>
  <c r="S38" i="7"/>
  <c r="F15" i="20" s="1"/>
  <c r="K36" i="7"/>
  <c r="J36" i="7"/>
  <c r="I36" i="7"/>
  <c r="H36" i="7"/>
  <c r="G36" i="7"/>
  <c r="F36" i="7"/>
  <c r="E36" i="7"/>
  <c r="D36" i="7"/>
  <c r="C36" i="7"/>
  <c r="S35" i="7"/>
  <c r="J9" i="20" s="1"/>
  <c r="S32" i="7"/>
  <c r="S31" i="7"/>
  <c r="S30" i="7"/>
  <c r="S29" i="7"/>
  <c r="F9" i="20" s="1"/>
  <c r="J27" i="7"/>
  <c r="I27" i="7"/>
  <c r="H27" i="7"/>
  <c r="G27" i="7"/>
  <c r="F27" i="7"/>
  <c r="E27" i="7"/>
  <c r="D27" i="7"/>
  <c r="C27" i="7"/>
  <c r="S26" i="7"/>
  <c r="J3" i="20" s="1"/>
  <c r="S23" i="7"/>
  <c r="S22" i="7"/>
  <c r="S21" i="7"/>
  <c r="S20" i="7"/>
  <c r="F3" i="20" s="1"/>
  <c r="Q4" i="20" s="1"/>
  <c r="D17" i="7"/>
  <c r="E17" i="7" s="1"/>
  <c r="F17" i="7" s="1"/>
  <c r="G17" i="7" s="1"/>
  <c r="H17" i="7" s="1"/>
  <c r="I17" i="7" s="1"/>
  <c r="J17" i="7" s="1"/>
  <c r="K17" i="7" s="1"/>
  <c r="D17" i="1"/>
  <c r="E17" i="1" s="1"/>
  <c r="F17" i="1" s="1"/>
  <c r="G17" i="1" s="1"/>
  <c r="H17" i="1" s="1"/>
  <c r="I17" i="1" s="1"/>
  <c r="J17" i="1" s="1"/>
  <c r="K17" i="1" s="1"/>
  <c r="R4" i="20" l="1"/>
  <c r="U4" i="20"/>
  <c r="S4" i="20"/>
  <c r="T4" i="20"/>
  <c r="S61" i="7"/>
  <c r="S34" i="7"/>
  <c r="S25" i="7"/>
  <c r="S43" i="7"/>
  <c r="S52" i="7"/>
  <c r="S24" i="7"/>
  <c r="S33" i="7"/>
  <c r="S42" i="7"/>
  <c r="S51" i="7"/>
  <c r="S60" i="7"/>
  <c r="S62" i="1" l="1"/>
  <c r="J30" i="20" s="1"/>
  <c r="S59" i="1"/>
  <c r="S58" i="1"/>
  <c r="S57" i="1"/>
  <c r="S56" i="1"/>
  <c r="F30" i="20" s="1"/>
  <c r="S53" i="1"/>
  <c r="J24" i="20" s="1"/>
  <c r="S50" i="1"/>
  <c r="S49" i="1"/>
  <c r="S48" i="1"/>
  <c r="S47" i="1"/>
  <c r="F24" i="20" s="1"/>
  <c r="S44" i="1"/>
  <c r="J18" i="20" s="1"/>
  <c r="S41" i="1"/>
  <c r="S40" i="1"/>
  <c r="S39" i="1"/>
  <c r="S38" i="1"/>
  <c r="F18" i="20" s="1"/>
  <c r="S32" i="1"/>
  <c r="S31" i="1"/>
  <c r="S30" i="1"/>
  <c r="S29" i="1"/>
  <c r="F12" i="20" s="1"/>
  <c r="S26" i="1"/>
  <c r="S23" i="1"/>
  <c r="S22" i="1"/>
  <c r="S21" i="1"/>
  <c r="S20" i="1"/>
  <c r="K63" i="1"/>
  <c r="J63" i="1"/>
  <c r="I63" i="1"/>
  <c r="H63" i="1"/>
  <c r="G63" i="1"/>
  <c r="F63" i="1"/>
  <c r="E63" i="1"/>
  <c r="D63" i="1"/>
  <c r="C63" i="1"/>
  <c r="K54" i="1"/>
  <c r="J54" i="1"/>
  <c r="I54" i="1"/>
  <c r="H54" i="1"/>
  <c r="G54" i="1"/>
  <c r="F54" i="1"/>
  <c r="E54" i="1"/>
  <c r="D54" i="1"/>
  <c r="C54" i="1"/>
  <c r="K45" i="1"/>
  <c r="J45" i="1"/>
  <c r="I45" i="1"/>
  <c r="H45" i="1"/>
  <c r="G45" i="1"/>
  <c r="F45" i="1"/>
  <c r="E45" i="1"/>
  <c r="D45" i="1"/>
  <c r="C45" i="1"/>
  <c r="K36" i="1"/>
  <c r="J36" i="1"/>
  <c r="I36" i="1"/>
  <c r="H36" i="1"/>
  <c r="G36" i="1"/>
  <c r="F36" i="1"/>
  <c r="E36" i="1"/>
  <c r="D36" i="1"/>
  <c r="C36" i="1"/>
  <c r="D27" i="1"/>
  <c r="E27" i="1"/>
  <c r="F27" i="1"/>
  <c r="G27" i="1"/>
  <c r="H27" i="1"/>
  <c r="I27" i="1"/>
  <c r="J27" i="1"/>
  <c r="K27" i="1"/>
  <c r="C27" i="1"/>
  <c r="R9" i="20" l="1"/>
  <c r="U9" i="20"/>
  <c r="S9" i="20"/>
  <c r="T9" i="20"/>
  <c r="J6" i="20"/>
  <c r="F6" i="20"/>
  <c r="S25" i="1"/>
  <c r="S33" i="1"/>
  <c r="S24" i="1"/>
  <c r="S51" i="1"/>
  <c r="S42" i="1"/>
  <c r="S34" i="1"/>
  <c r="S61" i="1"/>
  <c r="S60" i="1"/>
  <c r="S52" i="1"/>
  <c r="S43" i="1"/>
  <c r="Q9" i="20" l="1"/>
</calcChain>
</file>

<file path=xl/sharedStrings.xml><?xml version="1.0" encoding="utf-8"?>
<sst xmlns="http://schemas.openxmlformats.org/spreadsheetml/2006/main" count="637" uniqueCount="55">
  <si>
    <t>Stuen</t>
  </si>
  <si>
    <t>Første</t>
  </si>
  <si>
    <t>Anden</t>
  </si>
  <si>
    <t>Tredje</t>
  </si>
  <si>
    <t>Fjerde</t>
  </si>
  <si>
    <t>%</t>
  </si>
  <si>
    <t>DFgns</t>
  </si>
  <si>
    <t>Jævnhed</t>
  </si>
  <si>
    <t>DFmax</t>
  </si>
  <si>
    <t>DFmedian</t>
  </si>
  <si>
    <t>DFmin</t>
  </si>
  <si>
    <t>Statistik</t>
  </si>
  <si>
    <t>Gns</t>
  </si>
  <si>
    <t>Areal hvor DFgns &gt; 2%</t>
  </si>
  <si>
    <t>DFmin/DFgns</t>
  </si>
  <si>
    <t>DFmin/DFmax</t>
  </si>
  <si>
    <t>Reference</t>
  </si>
  <si>
    <t>Titel</t>
  </si>
  <si>
    <t>TH</t>
  </si>
  <si>
    <t>Rum A</t>
  </si>
  <si>
    <t>TV</t>
  </si>
  <si>
    <t>m</t>
  </si>
  <si>
    <t>Rum</t>
  </si>
  <si>
    <t>Placering</t>
  </si>
  <si>
    <t>Målepunkt afstand</t>
  </si>
  <si>
    <t>fra væg</t>
  </si>
  <si>
    <t>[m]</t>
  </si>
  <si>
    <t>A</t>
  </si>
  <si>
    <t>diff (%)</t>
  </si>
  <si>
    <t>Case  6 - Dybde 70 cm (2 vinduer)</t>
  </si>
  <si>
    <t>Case  6 - Dybde 70 cm (1 vindue)</t>
  </si>
  <si>
    <t>Case  6 - Dybde 110 cm (2 vinduer)</t>
  </si>
  <si>
    <t>Case  6 - Dybde 110 cm (1 vindue)</t>
  </si>
  <si>
    <t>70 cm</t>
  </si>
  <si>
    <t>110 cm</t>
  </si>
  <si>
    <t>150 cm</t>
  </si>
  <si>
    <t>1 vindue</t>
  </si>
  <si>
    <t>2 vinduer</t>
  </si>
  <si>
    <t>2. sal</t>
  </si>
  <si>
    <t>3. sal</t>
  </si>
  <si>
    <t>1. sal</t>
  </si>
  <si>
    <t>4. sal</t>
  </si>
  <si>
    <t>Case 6</t>
  </si>
  <si>
    <t>Case  6 - Dybde 150 cm (1 vindue)</t>
  </si>
  <si>
    <t>Case  6 - Dybde 150 cm (2 vinduer)</t>
  </si>
  <si>
    <t>2 vindues fag</t>
  </si>
  <si>
    <t>1 vindues fag</t>
  </si>
  <si>
    <t>ST</t>
  </si>
  <si>
    <t>1.</t>
  </si>
  <si>
    <t>2.</t>
  </si>
  <si>
    <t>3.</t>
  </si>
  <si>
    <t>4.</t>
  </si>
  <si>
    <t>ST.</t>
  </si>
  <si>
    <r>
      <t>DF</t>
    </r>
    <r>
      <rPr>
        <vertAlign val="subscript"/>
        <sz val="8"/>
        <color theme="1"/>
        <rFont val="Neo Sans Pro Medium"/>
        <family val="2"/>
      </rPr>
      <t>AVE</t>
    </r>
    <r>
      <rPr>
        <sz val="8"/>
        <color theme="1"/>
        <rFont val="Neo Sans Pro Medium"/>
        <family val="2"/>
      </rPr>
      <t>(%)</t>
    </r>
  </si>
  <si>
    <r>
      <t>Areal DF</t>
    </r>
    <r>
      <rPr>
        <vertAlign val="subscript"/>
        <sz val="8"/>
        <color theme="1"/>
        <rFont val="Neo Sans Pro Medium"/>
        <family val="2"/>
      </rPr>
      <t>AVE</t>
    </r>
    <r>
      <rPr>
        <sz val="8"/>
        <color theme="1"/>
        <rFont val="Neo Sans Pro Medium"/>
        <family val="2"/>
      </rPr>
      <t>(%) &gt; 2%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</si>
</sst>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00"/>
  </numFmts>
  <fonts count="20" x14ac:knownFonts="1">
    <font>
      <sz val="11"/>
      <color theme="1"/>
      <name val="Calibri"/>
      <family val="2"/>
      <scheme val="minor"/>
    </font>
    <font>
      <sz val="9"/>
      <color theme="1"/>
      <name val="Neo Sans Pro"/>
      <family val="2"/>
    </font>
    <font>
      <sz val="8"/>
      <color theme="1"/>
      <name val="Neo Sans Pro"/>
      <family val="2"/>
    </font>
    <font>
      <b/>
      <sz val="8"/>
      <color theme="1"/>
      <name val="Neo Sans Pro"/>
      <family val="2"/>
    </font>
    <font>
      <sz val="8"/>
      <color theme="1"/>
      <name val="Neo Sans Pro Medium"/>
      <family val="2"/>
    </font>
    <font>
      <sz val="8"/>
      <color theme="1"/>
      <name val="Calibri"/>
      <family val="2"/>
      <scheme val="minor"/>
    </font>
    <font>
      <i/>
      <sz val="8"/>
      <color theme="1"/>
      <name val="Neo Sans Pro"/>
      <family val="2"/>
    </font>
    <font>
      <sz val="11"/>
      <color rgb="FF0061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Neo Sans Pro"/>
      <family val="2"/>
    </font>
    <font>
      <sz val="9"/>
      <color theme="0"/>
      <name val="Neo Sans Pro"/>
      <family val="2"/>
    </font>
    <font>
      <sz val="9"/>
      <color theme="0" tint="-4.9989318521683403E-2"/>
      <name val="Neo Sans Pro"/>
      <family val="2"/>
    </font>
    <font>
      <sz val="10"/>
      <color theme="1"/>
      <name val="Neo Sans Pro Medium"/>
      <family val="2"/>
    </font>
    <font>
      <sz val="11"/>
      <color theme="9"/>
      <name val="Calibri"/>
      <family val="2"/>
      <scheme val="minor"/>
    </font>
    <font>
      <b/>
      <sz val="9"/>
      <color theme="1"/>
      <name val="Neo Sans Pro"/>
      <family val="2"/>
    </font>
    <font>
      <sz val="8"/>
      <name val="Neo Sans Pro"/>
      <family val="2"/>
    </font>
    <font>
      <vertAlign val="subscript"/>
      <sz val="8"/>
      <color theme="1"/>
      <name val="Neo Sans Pro Medium"/>
      <family val="2"/>
    </font>
    <font>
      <sz val="8"/>
      <color theme="0"/>
      <name val="Neo Sans Pro"/>
      <family val="2"/>
    </font>
    <font>
      <sz val="8"/>
      <color theme="0" tint="-4.9989318521683403E-2"/>
      <name val="Neo Sans Pro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4" borderId="0" applyNumberFormat="0" applyBorder="0" applyAlignment="0" applyProtection="0"/>
  </cellStyleXfs>
  <cellXfs count="169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5" fillId="0" borderId="0" xfId="0" applyFont="1" applyAlignment="1">
      <alignment horizontal="right"/>
    </xf>
    <xf numFmtId="0" fontId="5" fillId="0" borderId="0" xfId="0" applyFont="1"/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/>
    <xf numFmtId="0" fontId="3" fillId="2" borderId="0" xfId="0" applyFont="1" applyFill="1" applyAlignment="1">
      <alignment horizontal="right" vertical="center" wrapText="1"/>
    </xf>
    <xf numFmtId="0" fontId="2" fillId="2" borderId="7" xfId="0" applyFont="1" applyFill="1" applyBorder="1"/>
    <xf numFmtId="0" fontId="2" fillId="2" borderId="9" xfId="0" applyFont="1" applyFill="1" applyBorder="1"/>
    <xf numFmtId="164" fontId="2" fillId="2" borderId="0" xfId="0" applyNumberFormat="1" applyFont="1" applyFill="1"/>
    <xf numFmtId="0" fontId="4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6" fillId="2" borderId="1" xfId="0" applyFont="1" applyFill="1" applyBorder="1" applyAlignment="1"/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6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6" fillId="2" borderId="0" xfId="0" applyFont="1" applyFill="1" applyBorder="1"/>
    <xf numFmtId="0" fontId="2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/>
    <xf numFmtId="2" fontId="9" fillId="2" borderId="0" xfId="1" applyNumberFormat="1" applyFont="1" applyFill="1" applyBorder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right"/>
    </xf>
    <xf numFmtId="2" fontId="0" fillId="2" borderId="0" xfId="0" applyNumberForma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2" fontId="10" fillId="2" borderId="0" xfId="1" applyNumberFormat="1" applyFont="1" applyFill="1" applyBorder="1" applyAlignment="1">
      <alignment horizontal="center"/>
    </xf>
    <xf numFmtId="2" fontId="11" fillId="2" borderId="0" xfId="1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0" fontId="0" fillId="2" borderId="0" xfId="0" applyFill="1" applyAlignment="1">
      <alignment vertical="center"/>
    </xf>
    <xf numFmtId="0" fontId="1" fillId="2" borderId="0" xfId="0" applyFont="1" applyFill="1" applyBorder="1" applyAlignment="1">
      <alignment horizontal="left"/>
    </xf>
    <xf numFmtId="2" fontId="10" fillId="2" borderId="0" xfId="0" applyNumberFormat="1" applyFont="1" applyFill="1" applyBorder="1" applyAlignment="1">
      <alignment horizontal="center"/>
    </xf>
    <xf numFmtId="2" fontId="2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2" fillId="3" borderId="0" xfId="0" applyNumberFormat="1" applyFont="1" applyFill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2" fontId="12" fillId="2" borderId="0" xfId="1" applyNumberFormat="1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2" fontId="11" fillId="2" borderId="0" xfId="0" applyNumberFormat="1" applyFont="1" applyFill="1" applyBorder="1" applyAlignment="1">
      <alignment horizontal="center"/>
    </xf>
    <xf numFmtId="0" fontId="0" fillId="2" borderId="11" xfId="0" applyFill="1" applyBorder="1"/>
    <xf numFmtId="0" fontId="0" fillId="2" borderId="11" xfId="0" applyFill="1" applyBorder="1" applyAlignment="1">
      <alignment horizontal="center"/>
    </xf>
    <xf numFmtId="2" fontId="0" fillId="2" borderId="11" xfId="0" applyNumberFormat="1" applyFill="1" applyBorder="1"/>
    <xf numFmtId="0" fontId="14" fillId="2" borderId="11" xfId="0" applyFont="1" applyFill="1" applyBorder="1"/>
    <xf numFmtId="0" fontId="1" fillId="2" borderId="0" xfId="0" applyFont="1" applyFill="1"/>
    <xf numFmtId="0" fontId="15" fillId="2" borderId="0" xfId="0" applyFont="1" applyFill="1" applyAlignment="1">
      <alignment horizontal="center"/>
    </xf>
    <xf numFmtId="166" fontId="1" fillId="2" borderId="1" xfId="0" applyNumberFormat="1" applyFont="1" applyFill="1" applyBorder="1"/>
    <xf numFmtId="0" fontId="1" fillId="2" borderId="1" xfId="0" applyFont="1" applyFill="1" applyBorder="1"/>
    <xf numFmtId="166" fontId="1" fillId="2" borderId="0" xfId="0" applyNumberFormat="1" applyFont="1" applyFill="1"/>
    <xf numFmtId="2" fontId="1" fillId="2" borderId="0" xfId="0" applyNumberFormat="1" applyFont="1" applyFill="1"/>
    <xf numFmtId="0" fontId="10" fillId="2" borderId="3" xfId="0" applyFont="1" applyFill="1" applyBorder="1"/>
    <xf numFmtId="0" fontId="10" fillId="2" borderId="3" xfId="0" applyFont="1" applyFill="1" applyBorder="1" applyAlignment="1">
      <alignment horizontal="center"/>
    </xf>
    <xf numFmtId="0" fontId="1" fillId="2" borderId="0" xfId="0" applyFont="1" applyFill="1" applyBorder="1"/>
    <xf numFmtId="0" fontId="15" fillId="2" borderId="3" xfId="0" applyFont="1" applyFill="1" applyBorder="1" applyAlignment="1">
      <alignment horizontal="center"/>
    </xf>
    <xf numFmtId="0" fontId="10" fillId="2" borderId="0" xfId="0" applyFont="1" applyFill="1"/>
    <xf numFmtId="0" fontId="2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2" fontId="1" fillId="5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5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2" fontId="1" fillId="5" borderId="3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/>
    <xf numFmtId="2" fontId="1" fillId="2" borderId="1" xfId="0" applyNumberFormat="1" applyFont="1" applyFill="1" applyBorder="1" applyAlignment="1">
      <alignment horizontal="center"/>
    </xf>
    <xf numFmtId="2" fontId="1" fillId="6" borderId="0" xfId="0" applyNumberFormat="1" applyFont="1" applyFill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166" fontId="10" fillId="2" borderId="3" xfId="0" applyNumberFormat="1" applyFont="1" applyFill="1" applyBorder="1"/>
    <xf numFmtId="165" fontId="10" fillId="2" borderId="0" xfId="0" applyNumberFormat="1" applyFont="1" applyFill="1"/>
    <xf numFmtId="0" fontId="2" fillId="2" borderId="3" xfId="0" applyFont="1" applyFill="1" applyBorder="1" applyAlignment="1">
      <alignment horizontal="center"/>
    </xf>
    <xf numFmtId="2" fontId="16" fillId="2" borderId="1" xfId="1" applyNumberFormat="1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2" fontId="16" fillId="2" borderId="1" xfId="0" applyNumberFormat="1" applyFont="1" applyFill="1" applyBorder="1" applyAlignment="1">
      <alignment horizontal="center"/>
    </xf>
    <xf numFmtId="2" fontId="18" fillId="2" borderId="1" xfId="1" applyNumberFormat="1" applyFont="1" applyFill="1" applyBorder="1" applyAlignment="1">
      <alignment horizontal="center"/>
    </xf>
    <xf numFmtId="2" fontId="16" fillId="2" borderId="0" xfId="1" applyNumberFormat="1" applyFont="1" applyFill="1" applyBorder="1" applyAlignment="1">
      <alignment horizontal="center"/>
    </xf>
    <xf numFmtId="2" fontId="16" fillId="2" borderId="0" xfId="0" applyNumberFormat="1" applyFont="1" applyFill="1" applyBorder="1" applyAlignment="1">
      <alignment horizontal="center"/>
    </xf>
    <xf numFmtId="2" fontId="16" fillId="2" borderId="3" xfId="1" applyNumberFormat="1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/>
    </xf>
    <xf numFmtId="2" fontId="16" fillId="2" borderId="3" xfId="0" applyNumberFormat="1" applyFont="1" applyFill="1" applyBorder="1" applyAlignment="1">
      <alignment horizontal="center"/>
    </xf>
    <xf numFmtId="2" fontId="18" fillId="2" borderId="3" xfId="1" applyNumberFormat="1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center"/>
    </xf>
    <xf numFmtId="2" fontId="16" fillId="3" borderId="0" xfId="1" applyNumberFormat="1" applyFont="1" applyFill="1" applyBorder="1" applyAlignment="1">
      <alignment horizontal="center"/>
    </xf>
    <xf numFmtId="0" fontId="19" fillId="3" borderId="0" xfId="0" applyFont="1" applyFill="1" applyAlignment="1">
      <alignment horizontal="center"/>
    </xf>
    <xf numFmtId="2" fontId="16" fillId="3" borderId="1" xfId="1" applyNumberFormat="1" applyFont="1" applyFill="1" applyBorder="1" applyAlignment="1">
      <alignment horizontal="center"/>
    </xf>
    <xf numFmtId="2" fontId="16" fillId="3" borderId="0" xfId="0" applyNumberFormat="1" applyFont="1" applyFill="1" applyBorder="1" applyAlignment="1">
      <alignment horizontal="center"/>
    </xf>
    <xf numFmtId="2" fontId="19" fillId="3" borderId="0" xfId="1" applyNumberFormat="1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9" fillId="3" borderId="3" xfId="0" applyFont="1" applyFill="1" applyBorder="1" applyAlignment="1">
      <alignment horizontal="center"/>
    </xf>
    <xf numFmtId="2" fontId="16" fillId="3" borderId="3" xfId="1" applyNumberFormat="1" applyFont="1" applyFill="1" applyBorder="1" applyAlignment="1">
      <alignment horizontal="center"/>
    </xf>
    <xf numFmtId="0" fontId="18" fillId="2" borderId="0" xfId="0" applyFont="1" applyFill="1" applyAlignment="1">
      <alignment horizontal="center"/>
    </xf>
    <xf numFmtId="2" fontId="18" fillId="2" borderId="3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/>
    </xf>
    <xf numFmtId="2" fontId="16" fillId="3" borderId="1" xfId="0" applyNumberFormat="1" applyFont="1" applyFill="1" applyBorder="1" applyAlignment="1">
      <alignment horizontal="center"/>
    </xf>
    <xf numFmtId="2" fontId="19" fillId="3" borderId="1" xfId="1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/>
    </xf>
    <xf numFmtId="2" fontId="16" fillId="3" borderId="3" xfId="0" applyNumberFormat="1" applyFont="1" applyFill="1" applyBorder="1" applyAlignment="1">
      <alignment horizontal="center"/>
    </xf>
    <xf numFmtId="2" fontId="19" fillId="3" borderId="3" xfId="1" applyNumberFormat="1" applyFont="1" applyFill="1" applyBorder="1" applyAlignment="1">
      <alignment horizontal="center"/>
    </xf>
    <xf numFmtId="2" fontId="18" fillId="2" borderId="0" xfId="1" applyNumberFormat="1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5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right"/>
    </xf>
    <xf numFmtId="0" fontId="2" fillId="3" borderId="2" xfId="0" applyFont="1" applyFill="1" applyBorder="1" applyAlignment="1" applyProtection="1">
      <alignment horizontal="left"/>
      <protection locked="0"/>
    </xf>
    <xf numFmtId="0" fontId="2" fillId="3" borderId="3" xfId="0" applyFont="1" applyFill="1" applyBorder="1" applyAlignment="1" applyProtection="1">
      <alignment horizontal="left"/>
      <protection locked="0"/>
    </xf>
    <xf numFmtId="0" fontId="6" fillId="0" borderId="3" xfId="0" applyFont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2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/>
    </xf>
    <xf numFmtId="2" fontId="2" fillId="2" borderId="1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2" fontId="2" fillId="2" borderId="0" xfId="0" applyNumberFormat="1" applyFont="1" applyFill="1" applyBorder="1" applyAlignment="1">
      <alignment horizontal="right"/>
    </xf>
    <xf numFmtId="0" fontId="2" fillId="2" borderId="8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0" fontId="6" fillId="0" borderId="2" xfId="0" applyFont="1" applyBorder="1" applyAlignment="1">
      <alignment horizontal="center"/>
    </xf>
    <xf numFmtId="2" fontId="2" fillId="2" borderId="2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2" fontId="16" fillId="2" borderId="0" xfId="1" applyNumberFormat="1" applyFont="1" applyFill="1" applyBorder="1" applyAlignment="1">
      <alignment horizontal="right"/>
    </xf>
    <xf numFmtId="2" fontId="16" fillId="2" borderId="1" xfId="1" applyNumberFormat="1" applyFont="1" applyFill="1" applyBorder="1" applyAlignment="1">
      <alignment horizontal="right"/>
    </xf>
    <xf numFmtId="2" fontId="16" fillId="3" borderId="1" xfId="1" applyNumberFormat="1" applyFont="1" applyFill="1" applyBorder="1" applyAlignment="1">
      <alignment horizontal="right"/>
    </xf>
    <xf numFmtId="2" fontId="16" fillId="3" borderId="0" xfId="1" applyNumberFormat="1" applyFont="1" applyFill="1" applyBorder="1" applyAlignment="1">
      <alignment horizontal="right"/>
    </xf>
    <xf numFmtId="2" fontId="16" fillId="3" borderId="3" xfId="1" applyNumberFormat="1" applyFont="1" applyFill="1" applyBorder="1" applyAlignment="1">
      <alignment horizontal="right"/>
    </xf>
    <xf numFmtId="0" fontId="18" fillId="2" borderId="0" xfId="0" applyFont="1" applyFill="1" applyBorder="1" applyAlignment="1">
      <alignment horizontal="center"/>
    </xf>
    <xf numFmtId="0" fontId="19" fillId="3" borderId="1" xfId="0" applyFont="1" applyFill="1" applyBorder="1" applyAlignment="1">
      <alignment horizontal="center"/>
    </xf>
  </cellXfs>
  <cellStyles count="2">
    <cellStyle name="G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81714785651793E-2"/>
          <c:y val="0.1213560240453814"/>
          <c:w val="0.64336208371409842"/>
          <c:h val="0.7067283041232749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Sammenligning!$Q$3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linear"/>
            <c:forward val="0.1"/>
            <c:backward val="0.1"/>
            <c:dispRSqr val="0"/>
            <c:dispEq val="1"/>
            <c:trendlineLbl>
              <c:layout>
                <c:manualLayout>
                  <c:x val="0.26906819036969853"/>
                  <c:y val="-0.536471424942849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Neo Sans Pro" panose="020B0504030504040204" pitchFamily="34" charset="0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Sammenligning!$P$4:$P$6</c:f>
              <c:numCache>
                <c:formatCode>General</c:formatCode>
                <c:ptCount val="3"/>
                <c:pt idx="0">
                  <c:v>0.7</c:v>
                </c:pt>
                <c:pt idx="1">
                  <c:v>1.1000000000000001</c:v>
                </c:pt>
                <c:pt idx="2">
                  <c:v>1.5</c:v>
                </c:pt>
              </c:numCache>
            </c:numRef>
          </c:xVal>
          <c:yVal>
            <c:numRef>
              <c:f>Sammenligning!$Q$4:$Q$6</c:f>
              <c:numCache>
                <c:formatCode>0.00</c:formatCode>
                <c:ptCount val="3"/>
                <c:pt idx="0">
                  <c:v>1.0536507936507935</c:v>
                </c:pt>
                <c:pt idx="1">
                  <c:v>0.91857142857142859</c:v>
                </c:pt>
                <c:pt idx="2">
                  <c:v>0.87571428571428556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906-4E43-8708-6D9B84DD2A09}"/>
            </c:ext>
          </c:extLst>
        </c:ser>
        <c:ser>
          <c:idx val="1"/>
          <c:order val="1"/>
          <c:tx>
            <c:strRef>
              <c:f>Sammenligning!$R$3</c:f>
              <c:strCache>
                <c:ptCount val="1"/>
                <c:pt idx="0">
                  <c:v>1. sal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forward val="0.1"/>
            <c:backward val="0.1"/>
            <c:dispRSqr val="0"/>
            <c:dispEq val="1"/>
            <c:trendlineLbl>
              <c:layout>
                <c:manualLayout>
                  <c:x val="0.27568366517898668"/>
                  <c:y val="-0.3015903818474303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Neo Sans Pro" panose="020B0504030504040204" pitchFamily="34" charset="0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Sammenligning!$P$4:$P$6</c:f>
              <c:numCache>
                <c:formatCode>General</c:formatCode>
                <c:ptCount val="3"/>
                <c:pt idx="0">
                  <c:v>0.7</c:v>
                </c:pt>
                <c:pt idx="1">
                  <c:v>1.1000000000000001</c:v>
                </c:pt>
                <c:pt idx="2">
                  <c:v>1.5</c:v>
                </c:pt>
              </c:numCache>
            </c:numRef>
          </c:xVal>
          <c:yVal>
            <c:numRef>
              <c:f>Sammenligning!$R$4:$R$6</c:f>
              <c:numCache>
                <c:formatCode>0.00</c:formatCode>
                <c:ptCount val="3"/>
                <c:pt idx="0">
                  <c:v>1.2741269841269838</c:v>
                </c:pt>
                <c:pt idx="1">
                  <c:v>1.1439682539682543</c:v>
                </c:pt>
                <c:pt idx="2">
                  <c:v>1.0247619047619045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17-4749-A9FC-D06C90CAF5E1}"/>
            </c:ext>
          </c:extLst>
        </c:ser>
        <c:ser>
          <c:idx val="2"/>
          <c:order val="2"/>
          <c:tx>
            <c:strRef>
              <c:f>Sammenligning!$S$3</c:f>
              <c:strCache>
                <c:ptCount val="1"/>
                <c:pt idx="0">
                  <c:v>2. sal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rgbClr val="7030A0"/>
                </a:solidFill>
                <a:prstDash val="sysDot"/>
              </a:ln>
              <a:effectLst/>
            </c:spPr>
            <c:trendlineType val="linear"/>
            <c:forward val="0.1"/>
            <c:backward val="0.1"/>
            <c:dispRSqr val="0"/>
            <c:dispEq val="1"/>
            <c:trendlineLbl>
              <c:layout>
                <c:manualLayout>
                  <c:x val="0.27568361864216517"/>
                  <c:y val="-1.499788332909999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Neo Sans Pro" panose="020B0504030504040204" pitchFamily="34" charset="0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Sammenligning!$P$4:$P$6</c:f>
              <c:numCache>
                <c:formatCode>General</c:formatCode>
                <c:ptCount val="3"/>
                <c:pt idx="0">
                  <c:v>0.7</c:v>
                </c:pt>
                <c:pt idx="1">
                  <c:v>1.1000000000000001</c:v>
                </c:pt>
                <c:pt idx="2">
                  <c:v>1.5</c:v>
                </c:pt>
              </c:numCache>
            </c:numRef>
          </c:xVal>
          <c:yVal>
            <c:numRef>
              <c:f>Sammenligning!$S$4:$S$6</c:f>
              <c:numCache>
                <c:formatCode>0.00</c:formatCode>
                <c:ptCount val="3"/>
                <c:pt idx="0">
                  <c:v>1.4730158730158731</c:v>
                </c:pt>
                <c:pt idx="1">
                  <c:v>1.368095238095238</c:v>
                </c:pt>
                <c:pt idx="2">
                  <c:v>1.2655555555555553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817-4749-A9FC-D06C90CAF5E1}"/>
            </c:ext>
          </c:extLst>
        </c:ser>
        <c:ser>
          <c:idx val="3"/>
          <c:order val="3"/>
          <c:tx>
            <c:strRef>
              <c:f>Sammenligning!$T$3</c:f>
              <c:strCache>
                <c:ptCount val="1"/>
                <c:pt idx="0">
                  <c:v>3. sal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forward val="0.1"/>
            <c:backward val="0.1"/>
            <c:dispRSqr val="0"/>
            <c:dispEq val="1"/>
            <c:trendlineLbl>
              <c:layout>
                <c:manualLayout>
                  <c:x val="0.27568361864216517"/>
                  <c:y val="0.215613919227838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Neo Sans Pro" panose="020B0504030504040204" pitchFamily="34" charset="0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Sammenligning!$P$4:$P$6</c:f>
              <c:numCache>
                <c:formatCode>General</c:formatCode>
                <c:ptCount val="3"/>
                <c:pt idx="0">
                  <c:v>0.7</c:v>
                </c:pt>
                <c:pt idx="1">
                  <c:v>1.1000000000000001</c:v>
                </c:pt>
                <c:pt idx="2">
                  <c:v>1.5</c:v>
                </c:pt>
              </c:numCache>
            </c:numRef>
          </c:xVal>
          <c:yVal>
            <c:numRef>
              <c:f>Sammenligning!$T$4:$T$6</c:f>
              <c:numCache>
                <c:formatCode>0.00</c:formatCode>
                <c:ptCount val="3"/>
                <c:pt idx="0">
                  <c:v>1.6658730158730159</c:v>
                </c:pt>
                <c:pt idx="1">
                  <c:v>1.5280952380952382</c:v>
                </c:pt>
                <c:pt idx="2">
                  <c:v>1.4257142857142859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817-4749-A9FC-D06C90CAF5E1}"/>
            </c:ext>
          </c:extLst>
        </c:ser>
        <c:ser>
          <c:idx val="5"/>
          <c:order val="4"/>
          <c:tx>
            <c:strRef>
              <c:f>Sammenligning!$U$3</c:f>
              <c:strCache>
                <c:ptCount val="1"/>
                <c:pt idx="0">
                  <c:v>4. sal</c:v>
                </c:pt>
              </c:strCache>
            </c:strRef>
          </c:tx>
          <c:spPr>
            <a:ln w="1905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50000"/>
                </a:schemeClr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bg1">
                    <a:lumMod val="50000"/>
                  </a:schemeClr>
                </a:solidFill>
                <a:prstDash val="sysDot"/>
              </a:ln>
              <a:effectLst/>
            </c:spPr>
            <c:trendlineType val="linear"/>
            <c:forward val="0.1"/>
            <c:backward val="0.1"/>
            <c:dispRSqr val="0"/>
            <c:dispEq val="1"/>
            <c:trendlineLbl>
              <c:layout>
                <c:manualLayout>
                  <c:x val="0.27180126907709162"/>
                  <c:y val="0.607270849208365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Neo Sans Pro" panose="020B0504030504040204" pitchFamily="34" charset="0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Sammenligning!$P$4:$P$6</c:f>
              <c:numCache>
                <c:formatCode>General</c:formatCode>
                <c:ptCount val="3"/>
                <c:pt idx="0">
                  <c:v>0.7</c:v>
                </c:pt>
                <c:pt idx="1">
                  <c:v>1.1000000000000001</c:v>
                </c:pt>
                <c:pt idx="2">
                  <c:v>1.5</c:v>
                </c:pt>
              </c:numCache>
            </c:numRef>
          </c:xVal>
          <c:yVal>
            <c:numRef>
              <c:f>Sammenligning!$U$4:$U$6</c:f>
              <c:numCache>
                <c:formatCode>0.00</c:formatCode>
                <c:ptCount val="3"/>
                <c:pt idx="0">
                  <c:v>1.8480952380952385</c:v>
                </c:pt>
                <c:pt idx="1">
                  <c:v>1.8390476190476193</c:v>
                </c:pt>
                <c:pt idx="2">
                  <c:v>1.8301587301587294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05A-48B2-B906-F24EA4043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075280"/>
        <c:axId val="549077576"/>
      </c:scatterChart>
      <c:valAx>
        <c:axId val="549075280"/>
        <c:scaling>
          <c:orientation val="minMax"/>
          <c:max val="1.6"/>
          <c:min val="0.6000000000000000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Dybde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549077576"/>
        <c:crosses val="autoZero"/>
        <c:crossBetween val="midCat"/>
        <c:majorUnit val="0.1"/>
      </c:valAx>
      <c:valAx>
        <c:axId val="549077576"/>
        <c:scaling>
          <c:orientation val="minMax"/>
          <c:max val="2"/>
          <c:min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DF</a:t>
                </a:r>
                <a:r>
                  <a:rPr lang="da-DK" baseline="-25000"/>
                  <a:t>AVE</a:t>
                </a:r>
                <a:r>
                  <a:rPr lang="da-DK"/>
                  <a:t>(%)</a:t>
                </a:r>
              </a:p>
            </c:rich>
          </c:tx>
          <c:layout>
            <c:manualLayout>
              <c:xMode val="edge"/>
              <c:yMode val="edge"/>
              <c:x val="8.8077307368396529E-2"/>
              <c:y val="0.11254288375243417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549075280"/>
        <c:crosses val="autoZero"/>
        <c:crossBetween val="midCat"/>
        <c:majorUnit val="0.2"/>
        <c:minorUnit val="5.000000000000001E-2"/>
      </c:valAx>
      <c:spPr>
        <a:noFill/>
        <a:ln>
          <a:noFill/>
        </a:ln>
        <a:effectLst/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753457382608681"/>
          <c:y val="0.11718939971213278"/>
          <c:w val="0.16614683113017259"/>
          <c:h val="0.728114469562272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81714785651793E-2"/>
          <c:y val="0.1213560240453814"/>
          <c:w val="0.65816300537730543"/>
          <c:h val="0.7067283041232749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Sammenligning!$Q$3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linear"/>
            <c:forward val="0.1"/>
            <c:backward val="0.1"/>
            <c:dispRSqr val="0"/>
            <c:dispEq val="1"/>
            <c:trendlineLbl>
              <c:layout>
                <c:manualLayout>
                  <c:x val="0.32625566192069266"/>
                  <c:y val="-0.605288629243925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Neo Sans Pro" panose="020B0504030504040204" pitchFamily="34" charset="0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Sammenligning!$P$4:$P$6</c:f>
              <c:numCache>
                <c:formatCode>General</c:formatCode>
                <c:ptCount val="3"/>
                <c:pt idx="0">
                  <c:v>0.7</c:v>
                </c:pt>
                <c:pt idx="1">
                  <c:v>1.1000000000000001</c:v>
                </c:pt>
                <c:pt idx="2">
                  <c:v>1.5</c:v>
                </c:pt>
              </c:numCache>
            </c:numRef>
          </c:xVal>
          <c:yVal>
            <c:numRef>
              <c:f>Sammenligning!$Q$9:$Q$11</c:f>
              <c:numCache>
                <c:formatCode>0.00</c:formatCode>
                <c:ptCount val="3"/>
                <c:pt idx="0">
                  <c:v>1.064761904761905</c:v>
                </c:pt>
                <c:pt idx="1">
                  <c:v>0.83730158730158744</c:v>
                </c:pt>
                <c:pt idx="2">
                  <c:v>0.63793650793650791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13A-4C09-AD78-BAEFF64AA1AF}"/>
            </c:ext>
          </c:extLst>
        </c:ser>
        <c:ser>
          <c:idx val="1"/>
          <c:order val="1"/>
          <c:tx>
            <c:strRef>
              <c:f>Sammenligning!$R$3</c:f>
              <c:strCache>
                <c:ptCount val="1"/>
                <c:pt idx="0">
                  <c:v>1. sal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forward val="0.1"/>
            <c:backward val="0.1"/>
            <c:dispRSqr val="0"/>
            <c:dispEq val="1"/>
            <c:trendlineLbl>
              <c:layout>
                <c:manualLayout>
                  <c:x val="0.25738409690804104"/>
                  <c:y val="-0.37502463804927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Neo Sans Pro" panose="020B0504030504040204" pitchFamily="34" charset="0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Sammenligning!$P$4:$P$6</c:f>
              <c:numCache>
                <c:formatCode>General</c:formatCode>
                <c:ptCount val="3"/>
                <c:pt idx="0">
                  <c:v>0.7</c:v>
                </c:pt>
                <c:pt idx="1">
                  <c:v>1.1000000000000001</c:v>
                </c:pt>
                <c:pt idx="2">
                  <c:v>1.5</c:v>
                </c:pt>
              </c:numCache>
            </c:numRef>
          </c:xVal>
          <c:yVal>
            <c:numRef>
              <c:f>Sammenligning!$R$9:$R$11</c:f>
              <c:numCache>
                <c:formatCode>0.00</c:formatCode>
                <c:ptCount val="3"/>
                <c:pt idx="0">
                  <c:v>1.2507936507936508</c:v>
                </c:pt>
                <c:pt idx="1">
                  <c:v>1.0125396825396826</c:v>
                </c:pt>
                <c:pt idx="2">
                  <c:v>0.83317460317460312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13A-4C09-AD78-BAEFF64AA1AF}"/>
            </c:ext>
          </c:extLst>
        </c:ser>
        <c:ser>
          <c:idx val="2"/>
          <c:order val="2"/>
          <c:tx>
            <c:strRef>
              <c:f>Sammenligning!$S$3</c:f>
              <c:strCache>
                <c:ptCount val="1"/>
                <c:pt idx="0">
                  <c:v>2. sal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forward val="0.1"/>
            <c:backward val="0.1"/>
            <c:dispRSqr val="0"/>
            <c:dispEq val="1"/>
            <c:trendlineLbl>
              <c:layout>
                <c:manualLayout>
                  <c:x val="0.26043936138296209"/>
                  <c:y val="-0.1479776479552959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Neo Sans Pro" panose="020B0504030504040204" pitchFamily="34" charset="0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Sammenligning!$P$4:$P$6</c:f>
              <c:numCache>
                <c:formatCode>General</c:formatCode>
                <c:ptCount val="3"/>
                <c:pt idx="0">
                  <c:v>0.7</c:v>
                </c:pt>
                <c:pt idx="1">
                  <c:v>1.1000000000000001</c:v>
                </c:pt>
                <c:pt idx="2">
                  <c:v>1.5</c:v>
                </c:pt>
              </c:numCache>
            </c:numRef>
          </c:xVal>
          <c:yVal>
            <c:numRef>
              <c:f>Sammenligning!$S$9:$S$11</c:f>
              <c:numCache>
                <c:formatCode>0.00</c:formatCode>
                <c:ptCount val="3"/>
                <c:pt idx="0">
                  <c:v>1.4839682539682544</c:v>
                </c:pt>
                <c:pt idx="1">
                  <c:v>1.2334920634920636</c:v>
                </c:pt>
                <c:pt idx="2">
                  <c:v>1.0161904761904763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13A-4C09-AD78-BAEFF64AA1AF}"/>
            </c:ext>
          </c:extLst>
        </c:ser>
        <c:ser>
          <c:idx val="3"/>
          <c:order val="3"/>
          <c:tx>
            <c:strRef>
              <c:f>Sammenligning!$T$3</c:f>
              <c:strCache>
                <c:ptCount val="1"/>
                <c:pt idx="0">
                  <c:v>3. sal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forward val="0.1"/>
            <c:backward val="0.1"/>
            <c:dispRSqr val="0"/>
            <c:dispEq val="1"/>
            <c:trendlineLbl>
              <c:layout>
                <c:manualLayout>
                  <c:x val="0.25832493389500522"/>
                  <c:y val="0.114883413766827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Neo Sans Pro" panose="020B0504030504040204" pitchFamily="34" charset="0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Sammenligning!$P$4:$P$6</c:f>
              <c:numCache>
                <c:formatCode>General</c:formatCode>
                <c:ptCount val="3"/>
                <c:pt idx="0">
                  <c:v>0.7</c:v>
                </c:pt>
                <c:pt idx="1">
                  <c:v>1.1000000000000001</c:v>
                </c:pt>
                <c:pt idx="2">
                  <c:v>1.5</c:v>
                </c:pt>
              </c:numCache>
            </c:numRef>
          </c:xVal>
          <c:yVal>
            <c:numRef>
              <c:f>Sammenligning!$T$9:$T$11</c:f>
              <c:numCache>
                <c:formatCode>0.00</c:formatCode>
                <c:ptCount val="3"/>
                <c:pt idx="0">
                  <c:v>1.6276190476190473</c:v>
                </c:pt>
                <c:pt idx="1">
                  <c:v>1.3704761904761906</c:v>
                </c:pt>
                <c:pt idx="2">
                  <c:v>1.1731746031746029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13A-4C09-AD78-BAEFF64AA1AF}"/>
            </c:ext>
          </c:extLst>
        </c:ser>
        <c:ser>
          <c:idx val="5"/>
          <c:order val="4"/>
          <c:tx>
            <c:strRef>
              <c:f>Sammenligning!$U$3</c:f>
              <c:strCache>
                <c:ptCount val="1"/>
                <c:pt idx="0">
                  <c:v>4. sal</c:v>
                </c:pt>
              </c:strCache>
            </c:strRef>
          </c:tx>
          <c:spPr>
            <a:ln w="1905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50000"/>
                </a:schemeClr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bg1">
                    <a:lumMod val="50000"/>
                  </a:schemeClr>
                </a:solidFill>
                <a:prstDash val="sysDot"/>
              </a:ln>
              <a:effectLst/>
            </c:spPr>
            <c:trendlineType val="linear"/>
            <c:forward val="0.2"/>
            <c:backward val="0.2"/>
            <c:dispRSqr val="0"/>
            <c:dispEq val="1"/>
            <c:trendlineLbl>
              <c:layout>
                <c:manualLayout>
                  <c:x val="0.18617580878919079"/>
                  <c:y val="0.612857167047667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Neo Sans Pro" panose="020B0504030504040204" pitchFamily="34" charset="0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Sammenligning!$P$9:$P$11</c:f>
              <c:numCache>
                <c:formatCode>General</c:formatCode>
                <c:ptCount val="3"/>
                <c:pt idx="0">
                  <c:v>0.7</c:v>
                </c:pt>
                <c:pt idx="1">
                  <c:v>1.1000000000000001</c:v>
                </c:pt>
                <c:pt idx="2">
                  <c:v>1.5</c:v>
                </c:pt>
              </c:numCache>
            </c:numRef>
          </c:xVal>
          <c:yVal>
            <c:numRef>
              <c:f>Sammenligning!$U$9:$U$11</c:f>
              <c:numCache>
                <c:formatCode>0.00</c:formatCode>
                <c:ptCount val="3"/>
                <c:pt idx="0">
                  <c:v>1.8538095238095236</c:v>
                </c:pt>
                <c:pt idx="1">
                  <c:v>1.8474603174603172</c:v>
                </c:pt>
                <c:pt idx="2">
                  <c:v>1.8633333333333328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9F-46B1-AD04-75791B88C4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075280"/>
        <c:axId val="549077576"/>
      </c:scatterChart>
      <c:valAx>
        <c:axId val="549075280"/>
        <c:scaling>
          <c:orientation val="minMax"/>
          <c:max val="1.6"/>
          <c:min val="0.6000000000000000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Dybde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549077576"/>
        <c:crosses val="autoZero"/>
        <c:crossBetween val="midCat"/>
        <c:majorUnit val="0.1"/>
      </c:valAx>
      <c:valAx>
        <c:axId val="549077576"/>
        <c:scaling>
          <c:orientation val="minMax"/>
          <c:max val="2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DF</a:t>
                </a:r>
                <a:r>
                  <a:rPr lang="da-DK" baseline="-25000"/>
                  <a:t>AVE</a:t>
                </a:r>
                <a:r>
                  <a:rPr lang="da-DK"/>
                  <a:t>(%)</a:t>
                </a:r>
              </a:p>
            </c:rich>
          </c:tx>
          <c:layout>
            <c:manualLayout>
              <c:xMode val="edge"/>
              <c:yMode val="edge"/>
              <c:x val="8.8194934897277116E-2"/>
              <c:y val="0.10394073321479977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549075280"/>
        <c:crosses val="autoZero"/>
        <c:crossBetween val="midCat"/>
        <c:majorUnit val="0.2"/>
        <c:minorUnit val="5.000000000000001E-2"/>
      </c:valAx>
      <c:spPr>
        <a:noFill/>
        <a:ln>
          <a:noFill/>
        </a:ln>
        <a:effectLst/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76614382036090445"/>
          <c:y val="5.6974345948691905E-2"/>
          <c:w val="0.14100883830689967"/>
          <c:h val="0.775426297519261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'70 TV'!$N$17</c:f>
          <c:strCache>
            <c:ptCount val="1"/>
            <c:pt idx="0">
              <c:v>Case  6 - Dybde 70 cm (1 vindue)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'70 TV'!$A$20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'70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'70 TV'!$C$27:$K$27</c:f>
              <c:numCache>
                <c:formatCode>0.00</c:formatCode>
                <c:ptCount val="9"/>
                <c:pt idx="0">
                  <c:v>4.1142857142857139</c:v>
                </c:pt>
                <c:pt idx="1">
                  <c:v>2.3214285714285716</c:v>
                </c:pt>
                <c:pt idx="2">
                  <c:v>1.1771428571428573</c:v>
                </c:pt>
                <c:pt idx="3">
                  <c:v>0.56285714285714283</c:v>
                </c:pt>
                <c:pt idx="4">
                  <c:v>0.37</c:v>
                </c:pt>
                <c:pt idx="5">
                  <c:v>0.30285714285714288</c:v>
                </c:pt>
                <c:pt idx="6">
                  <c:v>0.24857142857142858</c:v>
                </c:pt>
                <c:pt idx="7">
                  <c:v>0.20857142857142857</c:v>
                </c:pt>
                <c:pt idx="8">
                  <c:v>0.1771428571428571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B6-4D3A-BDA7-00D757196D47}"/>
            </c:ext>
          </c:extLst>
        </c:ser>
        <c:ser>
          <c:idx val="1"/>
          <c:order val="1"/>
          <c:tx>
            <c:strRef>
              <c:f>'70 TV'!$A$29</c:f>
              <c:strCache>
                <c:ptCount val="1"/>
                <c:pt idx="0">
                  <c:v>Første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'70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'70 TV'!$C$36:$K$36</c:f>
              <c:numCache>
                <c:formatCode>0.00</c:formatCode>
                <c:ptCount val="9"/>
                <c:pt idx="0">
                  <c:v>4.5614285714285705</c:v>
                </c:pt>
                <c:pt idx="1">
                  <c:v>2.73</c:v>
                </c:pt>
                <c:pt idx="2">
                  <c:v>1.5457142857142856</c:v>
                </c:pt>
                <c:pt idx="3">
                  <c:v>0.88428571428571434</c:v>
                </c:pt>
                <c:pt idx="4">
                  <c:v>0.54571428571428571</c:v>
                </c:pt>
                <c:pt idx="5">
                  <c:v>0.38428571428571434</c:v>
                </c:pt>
                <c:pt idx="6">
                  <c:v>0.31857142857142856</c:v>
                </c:pt>
                <c:pt idx="7">
                  <c:v>0.26714285714285718</c:v>
                </c:pt>
                <c:pt idx="8">
                  <c:v>0.22999999999999998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B6-4D3A-BDA7-00D757196D47}"/>
            </c:ext>
          </c:extLst>
        </c:ser>
        <c:ser>
          <c:idx val="2"/>
          <c:order val="2"/>
          <c:tx>
            <c:strRef>
              <c:f>'70 TV'!$A$38</c:f>
              <c:strCache>
                <c:ptCount val="1"/>
                <c:pt idx="0">
                  <c:v>Anden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'70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'70 TV'!$C$45:$K$45</c:f>
              <c:numCache>
                <c:formatCode>0.00</c:formatCode>
                <c:ptCount val="9"/>
                <c:pt idx="0">
                  <c:v>5.0642857142857149</c:v>
                </c:pt>
                <c:pt idx="1">
                  <c:v>3.0914285714285716</c:v>
                </c:pt>
                <c:pt idx="2">
                  <c:v>1.8214285714285714</c:v>
                </c:pt>
                <c:pt idx="3">
                  <c:v>1.1057142857142856</c:v>
                </c:pt>
                <c:pt idx="4">
                  <c:v>0.73714285714285732</c:v>
                </c:pt>
                <c:pt idx="5">
                  <c:v>0.51428571428571423</c:v>
                </c:pt>
                <c:pt idx="6">
                  <c:v>0.37428571428571428</c:v>
                </c:pt>
                <c:pt idx="7">
                  <c:v>0.29428571428571432</c:v>
                </c:pt>
                <c:pt idx="8">
                  <c:v>0.25428571428571428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B6-4D3A-BDA7-00D757196D47}"/>
            </c:ext>
          </c:extLst>
        </c:ser>
        <c:ser>
          <c:idx val="3"/>
          <c:order val="3"/>
          <c:tx>
            <c:strRef>
              <c:f>'70 TV'!$A$47</c:f>
              <c:strCache>
                <c:ptCount val="1"/>
                <c:pt idx="0">
                  <c:v>Tredje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'70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'70 TV'!$C$54:$K$54</c:f>
              <c:numCache>
                <c:formatCode>0.00</c:formatCode>
                <c:ptCount val="9"/>
                <c:pt idx="0">
                  <c:v>5.3357142857142863</c:v>
                </c:pt>
                <c:pt idx="1">
                  <c:v>3.3457142857142856</c:v>
                </c:pt>
                <c:pt idx="2">
                  <c:v>2.0528571428571429</c:v>
                </c:pt>
                <c:pt idx="3">
                  <c:v>1.3299999999999998</c:v>
                </c:pt>
                <c:pt idx="4">
                  <c:v>0.93714285714285706</c:v>
                </c:pt>
                <c:pt idx="5">
                  <c:v>0.69285714285714284</c:v>
                </c:pt>
                <c:pt idx="6">
                  <c:v>0.53428571428571425</c:v>
                </c:pt>
                <c:pt idx="7">
                  <c:v>0.42</c:v>
                </c:pt>
                <c:pt idx="8">
                  <c:v>0.34428571428571431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2B6-4D3A-BDA7-00D757196D47}"/>
            </c:ext>
          </c:extLst>
        </c:ser>
        <c:ser>
          <c:idx val="4"/>
          <c:order val="4"/>
          <c:tx>
            <c:strRef>
              <c:f>'70 TV'!$A$56</c:f>
              <c:strCache>
                <c:ptCount val="1"/>
                <c:pt idx="0">
                  <c:v>Fjerde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'70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'70 TV'!$C$63:$K$63</c:f>
              <c:numCache>
                <c:formatCode>0.00</c:formatCode>
                <c:ptCount val="9"/>
                <c:pt idx="0">
                  <c:v>5.265714285714286</c:v>
                </c:pt>
                <c:pt idx="1">
                  <c:v>3.4657142857142857</c:v>
                </c:pt>
                <c:pt idx="2">
                  <c:v>2.4085714285714284</c:v>
                </c:pt>
                <c:pt idx="3">
                  <c:v>1.6528571428571428</c:v>
                </c:pt>
                <c:pt idx="4">
                  <c:v>1.1814285714285713</c:v>
                </c:pt>
                <c:pt idx="5">
                  <c:v>0.89142857142857146</c:v>
                </c:pt>
                <c:pt idx="6">
                  <c:v>0.70714285714285707</c:v>
                </c:pt>
                <c:pt idx="7">
                  <c:v>0.57285714285714284</c:v>
                </c:pt>
                <c:pt idx="8">
                  <c:v>0.48714285714285716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2B6-4D3A-BDA7-00D757196D4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'70 TV'!$L$17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'70 TH'!$N$17</c:f>
          <c:strCache>
            <c:ptCount val="1"/>
            <c:pt idx="0">
              <c:v>Case  6 - Dybde 70 cm (2 vinduer)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'70 TH'!$A$20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'70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'70 TH'!$C$27:$K$27</c:f>
              <c:numCache>
                <c:formatCode>0.00</c:formatCode>
                <c:ptCount val="9"/>
                <c:pt idx="0">
                  <c:v>3.9685714285714289</c:v>
                </c:pt>
                <c:pt idx="1">
                  <c:v>2.3385714285714285</c:v>
                </c:pt>
                <c:pt idx="2">
                  <c:v>1.25</c:v>
                </c:pt>
                <c:pt idx="3">
                  <c:v>0.62428571428571433</c:v>
                </c:pt>
                <c:pt idx="4">
                  <c:v>0.4042857142857143</c:v>
                </c:pt>
                <c:pt idx="5">
                  <c:v>0.32714285714285712</c:v>
                </c:pt>
                <c:pt idx="6">
                  <c:v>0.26571428571428574</c:v>
                </c:pt>
                <c:pt idx="7">
                  <c:v>0.22</c:v>
                </c:pt>
                <c:pt idx="8">
                  <c:v>0.18428571428571425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03-4D97-9D0B-4621ADF43457}"/>
            </c:ext>
          </c:extLst>
        </c:ser>
        <c:ser>
          <c:idx val="1"/>
          <c:order val="1"/>
          <c:tx>
            <c:strRef>
              <c:f>'70 TH'!$A$29</c:f>
              <c:strCache>
                <c:ptCount val="1"/>
                <c:pt idx="0">
                  <c:v>Første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'70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'70 TH'!$C$36:$K$36</c:f>
              <c:numCache>
                <c:formatCode>0.00</c:formatCode>
                <c:ptCount val="9"/>
                <c:pt idx="0">
                  <c:v>4.3785714285714281</c:v>
                </c:pt>
                <c:pt idx="1">
                  <c:v>2.6842857142857142</c:v>
                </c:pt>
                <c:pt idx="2">
                  <c:v>1.5471428571428574</c:v>
                </c:pt>
                <c:pt idx="3">
                  <c:v>0.8928571428571429</c:v>
                </c:pt>
                <c:pt idx="4">
                  <c:v>0.55428571428571438</c:v>
                </c:pt>
                <c:pt idx="5">
                  <c:v>0.38857142857142862</c:v>
                </c:pt>
                <c:pt idx="6">
                  <c:v>0.31857142857142862</c:v>
                </c:pt>
                <c:pt idx="7">
                  <c:v>0.26428571428571429</c:v>
                </c:pt>
                <c:pt idx="8">
                  <c:v>0.22857142857142856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03-4D97-9D0B-4621ADF43457}"/>
            </c:ext>
          </c:extLst>
        </c:ser>
        <c:ser>
          <c:idx val="2"/>
          <c:order val="2"/>
          <c:tx>
            <c:strRef>
              <c:f>'70 TH'!$A$38</c:f>
              <c:strCache>
                <c:ptCount val="1"/>
                <c:pt idx="0">
                  <c:v>Anden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'70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'70 TH'!$C$45:$K$45</c:f>
              <c:numCache>
                <c:formatCode>0.00</c:formatCode>
                <c:ptCount val="9"/>
                <c:pt idx="0">
                  <c:v>4.8771428571428563</c:v>
                </c:pt>
                <c:pt idx="1">
                  <c:v>3.0828571428571427</c:v>
                </c:pt>
                <c:pt idx="2">
                  <c:v>1.8771428571428572</c:v>
                </c:pt>
                <c:pt idx="3">
                  <c:v>1.167142857142857</c:v>
                </c:pt>
                <c:pt idx="4">
                  <c:v>0.78714285714285726</c:v>
                </c:pt>
                <c:pt idx="5">
                  <c:v>0.55999999999999994</c:v>
                </c:pt>
                <c:pt idx="6">
                  <c:v>0.41</c:v>
                </c:pt>
                <c:pt idx="7">
                  <c:v>0.32142857142857145</c:v>
                </c:pt>
                <c:pt idx="8">
                  <c:v>0.27285714285714285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03-4D97-9D0B-4621ADF43457}"/>
            </c:ext>
          </c:extLst>
        </c:ser>
        <c:ser>
          <c:idx val="3"/>
          <c:order val="3"/>
          <c:tx>
            <c:strRef>
              <c:f>'70 TH'!$A$47</c:f>
              <c:strCache>
                <c:ptCount val="1"/>
                <c:pt idx="0">
                  <c:v>Tredje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'70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'70 TH'!$C$54:$K$54</c:f>
              <c:numCache>
                <c:formatCode>0.00</c:formatCode>
                <c:ptCount val="9"/>
                <c:pt idx="0">
                  <c:v>5.1014285714285723</c:v>
                </c:pt>
                <c:pt idx="1">
                  <c:v>3.2757142857142862</c:v>
                </c:pt>
                <c:pt idx="2">
                  <c:v>2.0485714285714285</c:v>
                </c:pt>
                <c:pt idx="3">
                  <c:v>1.3228571428571427</c:v>
                </c:pt>
                <c:pt idx="4">
                  <c:v>0.92999999999999994</c:v>
                </c:pt>
                <c:pt idx="5">
                  <c:v>0.68857142857142861</c:v>
                </c:pt>
                <c:pt idx="6">
                  <c:v>0.53142857142857147</c:v>
                </c:pt>
                <c:pt idx="7">
                  <c:v>0.41571428571428576</c:v>
                </c:pt>
                <c:pt idx="8">
                  <c:v>0.33428571428571424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03-4D97-9D0B-4621ADF43457}"/>
            </c:ext>
          </c:extLst>
        </c:ser>
        <c:ser>
          <c:idx val="4"/>
          <c:order val="4"/>
          <c:tx>
            <c:strRef>
              <c:f>'70 TH'!$A$56</c:f>
              <c:strCache>
                <c:ptCount val="1"/>
                <c:pt idx="0">
                  <c:v>Fjerde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'70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'70 TH'!$C$63:$K$63</c:f>
              <c:numCache>
                <c:formatCode>0.00</c:formatCode>
                <c:ptCount val="9"/>
                <c:pt idx="0">
                  <c:v>5.4285714285714288</c:v>
                </c:pt>
                <c:pt idx="1">
                  <c:v>3.4771428571428573</c:v>
                </c:pt>
                <c:pt idx="2">
                  <c:v>2.382857142857143</c:v>
                </c:pt>
                <c:pt idx="3">
                  <c:v>1.6457142857142857</c:v>
                </c:pt>
                <c:pt idx="4">
                  <c:v>1.1614285714285713</c:v>
                </c:pt>
                <c:pt idx="5">
                  <c:v>0.87142857142857133</c:v>
                </c:pt>
                <c:pt idx="6">
                  <c:v>0.68285714285714294</c:v>
                </c:pt>
                <c:pt idx="7">
                  <c:v>0.55714285714285716</c:v>
                </c:pt>
                <c:pt idx="8">
                  <c:v>0.47714285714285715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E03-4D97-9D0B-4621ADF4345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'70 TH'!$L$17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'110 TV'!$N$17</c:f>
          <c:strCache>
            <c:ptCount val="1"/>
            <c:pt idx="0">
              <c:v>Case  6 - Dybde 110 cm (1 vindue)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'110 TV'!$A$20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'110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'110 TV'!$C$27:$K$27</c:f>
              <c:numCache>
                <c:formatCode>0.00</c:formatCode>
                <c:ptCount val="9"/>
                <c:pt idx="0">
                  <c:v>3.5471428571428567</c:v>
                </c:pt>
                <c:pt idx="1">
                  <c:v>1.9714285714285713</c:v>
                </c:pt>
                <c:pt idx="2">
                  <c:v>1.0414285714285714</c:v>
                </c:pt>
                <c:pt idx="3">
                  <c:v>0.52428571428571424</c:v>
                </c:pt>
                <c:pt idx="4">
                  <c:v>0.33714285714285719</c:v>
                </c:pt>
                <c:pt idx="5">
                  <c:v>0.27285714285714285</c:v>
                </c:pt>
                <c:pt idx="6">
                  <c:v>0.22571428571428573</c:v>
                </c:pt>
                <c:pt idx="7">
                  <c:v>0.18714285714285711</c:v>
                </c:pt>
                <c:pt idx="8">
                  <c:v>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CE-4AC7-AEA3-CF68E3F7BD93}"/>
            </c:ext>
          </c:extLst>
        </c:ser>
        <c:ser>
          <c:idx val="1"/>
          <c:order val="1"/>
          <c:tx>
            <c:strRef>
              <c:f>'110 TV'!$A$29</c:f>
              <c:strCache>
                <c:ptCount val="1"/>
                <c:pt idx="0">
                  <c:v>Første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'110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'110 TV'!$C$36:$K$36</c:f>
              <c:numCache>
                <c:formatCode>0.00</c:formatCode>
                <c:ptCount val="9"/>
                <c:pt idx="0">
                  <c:v>4.0228571428571431</c:v>
                </c:pt>
                <c:pt idx="1">
                  <c:v>2.3785714285714286</c:v>
                </c:pt>
                <c:pt idx="2">
                  <c:v>1.4028571428571432</c:v>
                </c:pt>
                <c:pt idx="3">
                  <c:v>0.85</c:v>
                </c:pt>
                <c:pt idx="4">
                  <c:v>0.51857142857142857</c:v>
                </c:pt>
                <c:pt idx="5">
                  <c:v>0.36142857142857138</c:v>
                </c:pt>
                <c:pt idx="6">
                  <c:v>0.29857142857142854</c:v>
                </c:pt>
                <c:pt idx="7">
                  <c:v>0.24857142857142858</c:v>
                </c:pt>
                <c:pt idx="8">
                  <c:v>0.21428571428571427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CE-4AC7-AEA3-CF68E3F7BD93}"/>
            </c:ext>
          </c:extLst>
        </c:ser>
        <c:ser>
          <c:idx val="2"/>
          <c:order val="2"/>
          <c:tx>
            <c:strRef>
              <c:f>'110 TV'!$A$38</c:f>
              <c:strCache>
                <c:ptCount val="1"/>
                <c:pt idx="0">
                  <c:v>Anden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'110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'110 TV'!$C$45:$K$45</c:f>
              <c:numCache>
                <c:formatCode>0.00</c:formatCode>
                <c:ptCount val="9"/>
                <c:pt idx="0">
                  <c:v>4.5471428571428572</c:v>
                </c:pt>
                <c:pt idx="1">
                  <c:v>2.7557142857142858</c:v>
                </c:pt>
                <c:pt idx="2">
                  <c:v>1.7114285714285715</c:v>
                </c:pt>
                <c:pt idx="3">
                  <c:v>1.1071428571428572</c:v>
                </c:pt>
                <c:pt idx="4">
                  <c:v>0.74142857142857144</c:v>
                </c:pt>
                <c:pt idx="5">
                  <c:v>0.51857142857142857</c:v>
                </c:pt>
                <c:pt idx="6">
                  <c:v>0.37714285714285717</c:v>
                </c:pt>
                <c:pt idx="7">
                  <c:v>0.29714285714285715</c:v>
                </c:pt>
                <c:pt idx="8">
                  <c:v>0.25714285714285717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6CE-4AC7-AEA3-CF68E3F7BD93}"/>
            </c:ext>
          </c:extLst>
        </c:ser>
        <c:ser>
          <c:idx val="3"/>
          <c:order val="3"/>
          <c:tx>
            <c:strRef>
              <c:f>'110 TV'!$A$47</c:f>
              <c:strCache>
                <c:ptCount val="1"/>
                <c:pt idx="0">
                  <c:v>Tredje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'110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'110 TV'!$C$54:$K$54</c:f>
              <c:numCache>
                <c:formatCode>0.00</c:formatCode>
                <c:ptCount val="9"/>
                <c:pt idx="0">
                  <c:v>4.7728571428571431</c:v>
                </c:pt>
                <c:pt idx="1">
                  <c:v>2.9699999999999998</c:v>
                </c:pt>
                <c:pt idx="2">
                  <c:v>1.9028571428571426</c:v>
                </c:pt>
                <c:pt idx="3">
                  <c:v>1.2857142857142858</c:v>
                </c:pt>
                <c:pt idx="4">
                  <c:v>0.90428571428571425</c:v>
                </c:pt>
                <c:pt idx="5">
                  <c:v>0.66999999999999993</c:v>
                </c:pt>
                <c:pt idx="6">
                  <c:v>0.51428571428571435</c:v>
                </c:pt>
                <c:pt idx="7">
                  <c:v>0.40142857142857141</c:v>
                </c:pt>
                <c:pt idx="8">
                  <c:v>0.33142857142857146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6CE-4AC7-AEA3-CF68E3F7BD93}"/>
            </c:ext>
          </c:extLst>
        </c:ser>
        <c:ser>
          <c:idx val="4"/>
          <c:order val="4"/>
          <c:tx>
            <c:strRef>
              <c:f>'110 TV'!$A$56</c:f>
              <c:strCache>
                <c:ptCount val="1"/>
                <c:pt idx="0">
                  <c:v>Fjerde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'110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'110 TV'!$C$63:$K$63</c:f>
              <c:numCache>
                <c:formatCode>0.00</c:formatCode>
                <c:ptCount val="9"/>
                <c:pt idx="0">
                  <c:v>5.2100000000000009</c:v>
                </c:pt>
                <c:pt idx="1">
                  <c:v>3.4571428571428577</c:v>
                </c:pt>
                <c:pt idx="2">
                  <c:v>2.3971428571428572</c:v>
                </c:pt>
                <c:pt idx="3">
                  <c:v>1.6471428571428568</c:v>
                </c:pt>
                <c:pt idx="4">
                  <c:v>1.1828571428571428</c:v>
                </c:pt>
                <c:pt idx="5">
                  <c:v>0.89142857142857146</c:v>
                </c:pt>
                <c:pt idx="6">
                  <c:v>0.70571428571428563</c:v>
                </c:pt>
                <c:pt idx="7">
                  <c:v>0.57285714285714284</c:v>
                </c:pt>
                <c:pt idx="8">
                  <c:v>0.48714285714285716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6CE-4AC7-AEA3-CF68E3F7BD9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'110 TV'!$L$17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'110 TH'!$N$17</c:f>
          <c:strCache>
            <c:ptCount val="1"/>
            <c:pt idx="0">
              <c:v>Case  6 - Dybde 110 cm (2 vinduer)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'110 TH'!$A$20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'110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'110 TH'!$C$27:$K$27</c:f>
              <c:numCache>
                <c:formatCode>0.00</c:formatCode>
                <c:ptCount val="9"/>
                <c:pt idx="0">
                  <c:v>2.9828571428571427</c:v>
                </c:pt>
                <c:pt idx="1">
                  <c:v>1.7257142857142858</c:v>
                </c:pt>
                <c:pt idx="2">
                  <c:v>1.0128571428571429</c:v>
                </c:pt>
                <c:pt idx="3">
                  <c:v>0.57428571428571418</c:v>
                </c:pt>
                <c:pt idx="4">
                  <c:v>0.35857142857142854</c:v>
                </c:pt>
                <c:pt idx="5">
                  <c:v>0.29142857142857143</c:v>
                </c:pt>
                <c:pt idx="6">
                  <c:v>0.23571428571428571</c:v>
                </c:pt>
                <c:pt idx="7">
                  <c:v>0.19142857142857142</c:v>
                </c:pt>
                <c:pt idx="8">
                  <c:v>0.16285714285714287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38-4C14-A2A6-D7272E8B8BB9}"/>
            </c:ext>
          </c:extLst>
        </c:ser>
        <c:ser>
          <c:idx val="1"/>
          <c:order val="1"/>
          <c:tx>
            <c:strRef>
              <c:f>'110 TH'!$A$29</c:f>
              <c:strCache>
                <c:ptCount val="1"/>
                <c:pt idx="0">
                  <c:v>Første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'110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'110 TH'!$C$36:$K$36</c:f>
              <c:numCache>
                <c:formatCode>0.00</c:formatCode>
                <c:ptCount val="9"/>
                <c:pt idx="0">
                  <c:v>3.3814285714285717</c:v>
                </c:pt>
                <c:pt idx="1">
                  <c:v>2.0585714285714287</c:v>
                </c:pt>
                <c:pt idx="2">
                  <c:v>1.2985714285714285</c:v>
                </c:pt>
                <c:pt idx="3">
                  <c:v>0.82714285714285707</c:v>
                </c:pt>
                <c:pt idx="4">
                  <c:v>0.50000000000000011</c:v>
                </c:pt>
                <c:pt idx="5">
                  <c:v>0.33999999999999997</c:v>
                </c:pt>
                <c:pt idx="6">
                  <c:v>0.27714285714285719</c:v>
                </c:pt>
                <c:pt idx="7">
                  <c:v>0.2314285714285714</c:v>
                </c:pt>
                <c:pt idx="8">
                  <c:v>0.19857142857142857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38-4C14-A2A6-D7272E8B8BB9}"/>
            </c:ext>
          </c:extLst>
        </c:ser>
        <c:ser>
          <c:idx val="2"/>
          <c:order val="2"/>
          <c:tx>
            <c:strRef>
              <c:f>'110 TH'!$A$38</c:f>
              <c:strCache>
                <c:ptCount val="1"/>
                <c:pt idx="0">
                  <c:v>Anden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'110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'110 TH'!$C$45:$K$45</c:f>
              <c:numCache>
                <c:formatCode>0.00</c:formatCode>
                <c:ptCount val="9"/>
                <c:pt idx="0">
                  <c:v>3.8071428571428569</c:v>
                </c:pt>
                <c:pt idx="1">
                  <c:v>2.4142857142857146</c:v>
                </c:pt>
                <c:pt idx="2">
                  <c:v>1.6085714285714288</c:v>
                </c:pt>
                <c:pt idx="3">
                  <c:v>1.0971428571428572</c:v>
                </c:pt>
                <c:pt idx="4">
                  <c:v>0.73428571428571432</c:v>
                </c:pt>
                <c:pt idx="5">
                  <c:v>0.51428571428571435</c:v>
                </c:pt>
                <c:pt idx="6">
                  <c:v>0.37857142857142861</c:v>
                </c:pt>
                <c:pt idx="7">
                  <c:v>0.29571428571428576</c:v>
                </c:pt>
                <c:pt idx="8">
                  <c:v>0.25142857142857145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38-4C14-A2A6-D7272E8B8BB9}"/>
            </c:ext>
          </c:extLst>
        </c:ser>
        <c:ser>
          <c:idx val="3"/>
          <c:order val="3"/>
          <c:tx>
            <c:strRef>
              <c:f>'110 TH'!$A$47</c:f>
              <c:strCache>
                <c:ptCount val="1"/>
                <c:pt idx="0">
                  <c:v>Tredje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'110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'110 TH'!$C$54:$K$54</c:f>
              <c:numCache>
                <c:formatCode>0.00</c:formatCode>
                <c:ptCount val="9"/>
                <c:pt idx="0">
                  <c:v>4.0214285714285714</c:v>
                </c:pt>
                <c:pt idx="1">
                  <c:v>2.5957142857142861</c:v>
                </c:pt>
                <c:pt idx="2">
                  <c:v>1.7757142857142856</c:v>
                </c:pt>
                <c:pt idx="3">
                  <c:v>1.2428571428571427</c:v>
                </c:pt>
                <c:pt idx="4">
                  <c:v>0.86714285714285722</c:v>
                </c:pt>
                <c:pt idx="5">
                  <c:v>0.63857142857142857</c:v>
                </c:pt>
                <c:pt idx="6">
                  <c:v>0.49142857142857144</c:v>
                </c:pt>
                <c:pt idx="7">
                  <c:v>0.38714285714285712</c:v>
                </c:pt>
                <c:pt idx="8">
                  <c:v>0.31428571428571433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838-4C14-A2A6-D7272E8B8BB9}"/>
            </c:ext>
          </c:extLst>
        </c:ser>
        <c:ser>
          <c:idx val="4"/>
          <c:order val="4"/>
          <c:tx>
            <c:strRef>
              <c:f>'110 TH'!$A$56</c:f>
              <c:strCache>
                <c:ptCount val="1"/>
                <c:pt idx="0">
                  <c:v>Fjerde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'110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'110 TH'!$C$63:$K$63</c:f>
              <c:numCache>
                <c:formatCode>0.00</c:formatCode>
                <c:ptCount val="9"/>
                <c:pt idx="0">
                  <c:v>5.3814285714285717</c:v>
                </c:pt>
                <c:pt idx="1">
                  <c:v>3.4557142857142855</c:v>
                </c:pt>
                <c:pt idx="2">
                  <c:v>2.3714285714285714</c:v>
                </c:pt>
                <c:pt idx="3">
                  <c:v>1.6428571428571428</c:v>
                </c:pt>
                <c:pt idx="4">
                  <c:v>1.1657142857142857</c:v>
                </c:pt>
                <c:pt idx="5">
                  <c:v>0.87571428571428578</c:v>
                </c:pt>
                <c:pt idx="6">
                  <c:v>0.69285714285714295</c:v>
                </c:pt>
                <c:pt idx="7">
                  <c:v>0.56142857142857139</c:v>
                </c:pt>
                <c:pt idx="8">
                  <c:v>0.48000000000000004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838-4C14-A2A6-D7272E8B8BB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'110 TH'!$L$17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'150 TV'!$N$17</c:f>
          <c:strCache>
            <c:ptCount val="1"/>
            <c:pt idx="0">
              <c:v>Case  6 - Dybde 150 cm (1 vindue)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'150 TV'!$A$20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'150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'150 TV'!$C$27:$K$27</c:f>
              <c:numCache>
                <c:formatCode>0.00</c:formatCode>
                <c:ptCount val="9"/>
                <c:pt idx="0">
                  <c:v>3.2514285714285718</c:v>
                </c:pt>
                <c:pt idx="1">
                  <c:v>1.837142857142857</c:v>
                </c:pt>
                <c:pt idx="2">
                  <c:v>0.95714285714285707</c:v>
                </c:pt>
                <c:pt idx="3">
                  <c:v>0.52142857142857146</c:v>
                </c:pt>
                <c:pt idx="4">
                  <c:v>0.37571428571428572</c:v>
                </c:pt>
                <c:pt idx="5">
                  <c:v>0.30571428571428572</c:v>
                </c:pt>
                <c:pt idx="6">
                  <c:v>0.24857142857142858</c:v>
                </c:pt>
                <c:pt idx="7">
                  <c:v>0.20714285714285713</c:v>
                </c:pt>
                <c:pt idx="8">
                  <c:v>0.1771428571428571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6F-4662-A2D2-93D4623F389A}"/>
            </c:ext>
          </c:extLst>
        </c:ser>
        <c:ser>
          <c:idx val="1"/>
          <c:order val="1"/>
          <c:tx>
            <c:strRef>
              <c:f>'150 TV'!$A$29</c:f>
              <c:strCache>
                <c:ptCount val="1"/>
                <c:pt idx="0">
                  <c:v>Første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'150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'150 TV'!$C$36:$K$36</c:f>
              <c:numCache>
                <c:formatCode>0.00</c:formatCode>
                <c:ptCount val="9"/>
                <c:pt idx="0">
                  <c:v>3.6357142857142857</c:v>
                </c:pt>
                <c:pt idx="1">
                  <c:v>2.1242857142857146</c:v>
                </c:pt>
                <c:pt idx="2">
                  <c:v>1.2285714285714284</c:v>
                </c:pt>
                <c:pt idx="3">
                  <c:v>0.74142857142857144</c:v>
                </c:pt>
                <c:pt idx="4">
                  <c:v>0.47285714285714281</c:v>
                </c:pt>
                <c:pt idx="5">
                  <c:v>0.32571428571428573</c:v>
                </c:pt>
                <c:pt idx="6">
                  <c:v>0.26857142857142857</c:v>
                </c:pt>
                <c:pt idx="7">
                  <c:v>0.22714285714285712</c:v>
                </c:pt>
                <c:pt idx="8">
                  <c:v>0.19857142857142857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6F-4662-A2D2-93D4623F389A}"/>
            </c:ext>
          </c:extLst>
        </c:ser>
        <c:ser>
          <c:idx val="2"/>
          <c:order val="2"/>
          <c:tx>
            <c:strRef>
              <c:f>'150 TV'!$A$38</c:f>
              <c:strCache>
                <c:ptCount val="1"/>
                <c:pt idx="0">
                  <c:v>Anden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'150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'150 TV'!$C$45:$K$45</c:f>
              <c:numCache>
                <c:formatCode>0.00</c:formatCode>
                <c:ptCount val="9"/>
                <c:pt idx="0">
                  <c:v>4.1614285714285719</c:v>
                </c:pt>
                <c:pt idx="1">
                  <c:v>2.5171428571428573</c:v>
                </c:pt>
                <c:pt idx="2">
                  <c:v>1.5542857142857145</c:v>
                </c:pt>
                <c:pt idx="3">
                  <c:v>1.0228571428571429</c:v>
                </c:pt>
                <c:pt idx="4">
                  <c:v>0.72</c:v>
                </c:pt>
                <c:pt idx="5">
                  <c:v>0.50571428571428567</c:v>
                </c:pt>
                <c:pt idx="6">
                  <c:v>0.36857142857142861</c:v>
                </c:pt>
                <c:pt idx="7">
                  <c:v>0.28857142857142865</c:v>
                </c:pt>
                <c:pt idx="8">
                  <c:v>0.25142857142857145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D6F-4662-A2D2-93D4623F389A}"/>
            </c:ext>
          </c:extLst>
        </c:ser>
        <c:ser>
          <c:idx val="3"/>
          <c:order val="3"/>
          <c:tx>
            <c:strRef>
              <c:f>'150 TV'!$A$47</c:f>
              <c:strCache>
                <c:ptCount val="1"/>
                <c:pt idx="0">
                  <c:v>Tredje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'150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'150 TV'!$C$54:$K$54</c:f>
              <c:numCache>
                <c:formatCode>0.00</c:formatCode>
                <c:ptCount val="9"/>
                <c:pt idx="0">
                  <c:v>4.4257142857142862</c:v>
                </c:pt>
                <c:pt idx="1">
                  <c:v>2.7199999999999998</c:v>
                </c:pt>
                <c:pt idx="2">
                  <c:v>1.7471428571428569</c:v>
                </c:pt>
                <c:pt idx="3">
                  <c:v>1.1985714285714286</c:v>
                </c:pt>
                <c:pt idx="4">
                  <c:v>0.8828571428571429</c:v>
                </c:pt>
                <c:pt idx="5">
                  <c:v>0.65</c:v>
                </c:pt>
                <c:pt idx="6">
                  <c:v>0.49857142857142855</c:v>
                </c:pt>
                <c:pt idx="7">
                  <c:v>0.38999999999999996</c:v>
                </c:pt>
                <c:pt idx="8">
                  <c:v>0.31857142857142856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D6F-4662-A2D2-93D4623F389A}"/>
            </c:ext>
          </c:extLst>
        </c:ser>
        <c:ser>
          <c:idx val="4"/>
          <c:order val="4"/>
          <c:tx>
            <c:strRef>
              <c:f>'150 TV'!$A$56</c:f>
              <c:strCache>
                <c:ptCount val="1"/>
                <c:pt idx="0">
                  <c:v>Fjerde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'150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'150 TV'!$C$63:$K$63</c:f>
              <c:numCache>
                <c:formatCode>0.00</c:formatCode>
                <c:ptCount val="9"/>
                <c:pt idx="0">
                  <c:v>5.2200000000000006</c:v>
                </c:pt>
                <c:pt idx="1">
                  <c:v>3.4257142857142862</c:v>
                </c:pt>
                <c:pt idx="2">
                  <c:v>2.3899999999999997</c:v>
                </c:pt>
                <c:pt idx="3">
                  <c:v>1.6357142857142857</c:v>
                </c:pt>
                <c:pt idx="4">
                  <c:v>1.1714285714285715</c:v>
                </c:pt>
                <c:pt idx="5">
                  <c:v>0.88142857142857145</c:v>
                </c:pt>
                <c:pt idx="6">
                  <c:v>0.69857142857142851</c:v>
                </c:pt>
                <c:pt idx="7">
                  <c:v>0.56714285714285717</c:v>
                </c:pt>
                <c:pt idx="8">
                  <c:v>0.48142857142857143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D6F-4662-A2D2-93D4623F389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'150 TV'!$L$17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'150 TH'!$N$17</c:f>
          <c:strCache>
            <c:ptCount val="1"/>
            <c:pt idx="0">
              <c:v>Case  6 - Dybde 150 cm (2 vinduer)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'150 TH'!$A$20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'150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'150 TH'!$C$27:$K$27</c:f>
              <c:numCache>
                <c:formatCode>0.00</c:formatCode>
                <c:ptCount val="9"/>
                <c:pt idx="0">
                  <c:v>2.2557142857142858</c:v>
                </c:pt>
                <c:pt idx="1">
                  <c:v>1.2671428571428571</c:v>
                </c:pt>
                <c:pt idx="2">
                  <c:v>0.71285714285714286</c:v>
                </c:pt>
                <c:pt idx="3">
                  <c:v>0.41857142857142859</c:v>
                </c:pt>
                <c:pt idx="4">
                  <c:v>0.31142857142857144</c:v>
                </c:pt>
                <c:pt idx="5">
                  <c:v>0.25428571428571428</c:v>
                </c:pt>
                <c:pt idx="6">
                  <c:v>0.20571428571428571</c:v>
                </c:pt>
                <c:pt idx="7">
                  <c:v>0.16999999999999996</c:v>
                </c:pt>
                <c:pt idx="8">
                  <c:v>0.14571428571428571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3D-4F44-B3FC-0ED442C7D5DD}"/>
            </c:ext>
          </c:extLst>
        </c:ser>
        <c:ser>
          <c:idx val="1"/>
          <c:order val="1"/>
          <c:tx>
            <c:strRef>
              <c:f>'150 TH'!$A$29</c:f>
              <c:strCache>
                <c:ptCount val="1"/>
                <c:pt idx="0">
                  <c:v>Første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'150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'150 TH'!$C$36:$K$36</c:f>
              <c:numCache>
                <c:formatCode>0.00</c:formatCode>
                <c:ptCount val="9"/>
                <c:pt idx="0">
                  <c:v>2.6799999999999997</c:v>
                </c:pt>
                <c:pt idx="1">
                  <c:v>1.6342857142857146</c:v>
                </c:pt>
                <c:pt idx="2">
                  <c:v>1.0371428571428571</c:v>
                </c:pt>
                <c:pt idx="3">
                  <c:v>0.68714285714285706</c:v>
                </c:pt>
                <c:pt idx="4">
                  <c:v>0.46571428571428575</c:v>
                </c:pt>
                <c:pt idx="5">
                  <c:v>0.32285714285714284</c:v>
                </c:pt>
                <c:pt idx="6">
                  <c:v>0.26428571428571429</c:v>
                </c:pt>
                <c:pt idx="7">
                  <c:v>0.22</c:v>
                </c:pt>
                <c:pt idx="8">
                  <c:v>0.18714285714285711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3D-4F44-B3FC-0ED442C7D5DD}"/>
            </c:ext>
          </c:extLst>
        </c:ser>
        <c:ser>
          <c:idx val="2"/>
          <c:order val="2"/>
          <c:tx>
            <c:strRef>
              <c:f>'150 TH'!$A$38</c:f>
              <c:strCache>
                <c:ptCount val="1"/>
                <c:pt idx="0">
                  <c:v>Anden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'150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'150 TH'!$C$45:$K$45</c:f>
              <c:numCache>
                <c:formatCode>0.00</c:formatCode>
                <c:ptCount val="9"/>
                <c:pt idx="0">
                  <c:v>3.0528571428571429</c:v>
                </c:pt>
                <c:pt idx="1">
                  <c:v>1.9442857142857142</c:v>
                </c:pt>
                <c:pt idx="2">
                  <c:v>1.2985714285714285</c:v>
                </c:pt>
                <c:pt idx="3">
                  <c:v>0.91142857142857137</c:v>
                </c:pt>
                <c:pt idx="4">
                  <c:v>0.66428571428571426</c:v>
                </c:pt>
                <c:pt idx="5">
                  <c:v>0.46285714285714291</c:v>
                </c:pt>
                <c:pt idx="6">
                  <c:v>0.33428571428571435</c:v>
                </c:pt>
                <c:pt idx="7">
                  <c:v>0.25857142857142856</c:v>
                </c:pt>
                <c:pt idx="8">
                  <c:v>0.21857142857142858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3D-4F44-B3FC-0ED442C7D5DD}"/>
            </c:ext>
          </c:extLst>
        </c:ser>
        <c:ser>
          <c:idx val="3"/>
          <c:order val="3"/>
          <c:tx>
            <c:strRef>
              <c:f>'150 TH'!$A$47</c:f>
              <c:strCache>
                <c:ptCount val="1"/>
                <c:pt idx="0">
                  <c:v>Tredje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'150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'150 TH'!$C$54:$K$54</c:f>
              <c:numCache>
                <c:formatCode>0.00</c:formatCode>
                <c:ptCount val="9"/>
                <c:pt idx="0">
                  <c:v>3.2985714285714289</c:v>
                </c:pt>
                <c:pt idx="1">
                  <c:v>2.1542857142857139</c:v>
                </c:pt>
                <c:pt idx="2">
                  <c:v>1.4914285714285715</c:v>
                </c:pt>
                <c:pt idx="3">
                  <c:v>1.0814285714285714</c:v>
                </c:pt>
                <c:pt idx="4">
                  <c:v>0.81714285714285706</c:v>
                </c:pt>
                <c:pt idx="5">
                  <c:v>0.60428571428571431</c:v>
                </c:pt>
                <c:pt idx="6">
                  <c:v>0.46142857142857141</c:v>
                </c:pt>
                <c:pt idx="7">
                  <c:v>0.36142857142857132</c:v>
                </c:pt>
                <c:pt idx="8">
                  <c:v>0.28857142857142865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3D-4F44-B3FC-0ED442C7D5DD}"/>
            </c:ext>
          </c:extLst>
        </c:ser>
        <c:ser>
          <c:idx val="4"/>
          <c:order val="4"/>
          <c:tx>
            <c:strRef>
              <c:f>'150 TH'!$A$56</c:f>
              <c:strCache>
                <c:ptCount val="1"/>
                <c:pt idx="0">
                  <c:v>Fjerde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'150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'150 TH'!$C$63:$K$63</c:f>
              <c:numCache>
                <c:formatCode>0.00</c:formatCode>
                <c:ptCount val="9"/>
                <c:pt idx="0">
                  <c:v>5.4285714285714288</c:v>
                </c:pt>
                <c:pt idx="1">
                  <c:v>3.4871428571428571</c:v>
                </c:pt>
                <c:pt idx="2">
                  <c:v>2.3971428571428572</c:v>
                </c:pt>
                <c:pt idx="3">
                  <c:v>1.662857142857143</c:v>
                </c:pt>
                <c:pt idx="4">
                  <c:v>1.1757142857142855</c:v>
                </c:pt>
                <c:pt idx="5">
                  <c:v>0.88428571428571434</c:v>
                </c:pt>
                <c:pt idx="6">
                  <c:v>0.69428571428571428</c:v>
                </c:pt>
                <c:pt idx="7">
                  <c:v>0.55999999999999994</c:v>
                </c:pt>
                <c:pt idx="8">
                  <c:v>0.48000000000000004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93D-4F44-B3FC-0ED442C7D5D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'150 TH'!$L$17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433107</xdr:colOff>
      <xdr:row>13</xdr:row>
      <xdr:rowOff>25772</xdr:rowOff>
    </xdr:from>
    <xdr:to>
      <xdr:col>22</xdr:col>
      <xdr:colOff>227479</xdr:colOff>
      <xdr:row>28</xdr:row>
      <xdr:rowOff>121022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380999</xdr:colOff>
      <xdr:row>29</xdr:row>
      <xdr:rowOff>179294</xdr:rowOff>
    </xdr:from>
    <xdr:to>
      <xdr:col>22</xdr:col>
      <xdr:colOff>257736</xdr:colOff>
      <xdr:row>45</xdr:row>
      <xdr:rowOff>84044</xdr:rowOff>
    </xdr:to>
    <xdr:graphicFrame macro="">
      <xdr:nvGraphicFramePr>
        <xdr:cNvPr id="4" name="Diagra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150 TV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150 TV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TV</a:t>
          </a:fld>
          <a:endParaRPr lang="da-DK" sz="1100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150 TH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150 TH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TH</a:t>
          </a:fld>
          <a:endParaRPr lang="da-DK" sz="1100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70 TV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70 TV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TV</a:t>
          </a:fld>
          <a:endParaRPr lang="da-DK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70 TH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70 TH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TH</a:t>
          </a:fld>
          <a:endParaRPr lang="da-DK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110 TV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110 TV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TV</a:t>
          </a:fld>
          <a:endParaRPr lang="da-DK" sz="1100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110 TH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110 TH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TH</a:t>
          </a:fld>
          <a:endParaRPr lang="da-DK" sz="1100"/>
        </a:p>
      </cdr:txBody>
    </cdr:sp>
  </cdr:relSizeAnchor>
</c:userShape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6"/>
  <sheetViews>
    <sheetView tabSelected="1" topLeftCell="A7" zoomScale="85" zoomScaleNormal="85" workbookViewId="0">
      <selection activeCell="N30" sqref="N30"/>
    </sheetView>
  </sheetViews>
  <sheetFormatPr defaultRowHeight="15" x14ac:dyDescent="0.25"/>
  <cols>
    <col min="1" max="1" width="5.140625" style="48" bestFit="1" customWidth="1"/>
    <col min="2" max="2" width="7.7109375" style="33" bestFit="1" customWidth="1"/>
    <col min="3" max="3" width="6.5703125" style="33" bestFit="1" customWidth="1"/>
    <col min="4" max="4" width="2.28515625" style="33" bestFit="1" customWidth="1"/>
    <col min="5" max="5" width="3.28515625" style="34" customWidth="1"/>
    <col min="6" max="6" width="6" style="34" bestFit="1" customWidth="1"/>
    <col min="7" max="7" width="8.42578125" style="34" bestFit="1" customWidth="1"/>
    <col min="8" max="8" width="7.5703125" style="33" bestFit="1" customWidth="1"/>
    <col min="9" max="9" width="1.140625" style="33" customWidth="1"/>
    <col min="10" max="10" width="6" style="33" bestFit="1" customWidth="1"/>
    <col min="11" max="11" width="8.42578125" style="33" bestFit="1" customWidth="1"/>
    <col min="12" max="12" width="8.5703125" style="33" bestFit="1" customWidth="1"/>
    <col min="13" max="13" width="1.7109375" style="33" customWidth="1"/>
    <col min="14" max="16" width="9.140625" style="33"/>
    <col min="17" max="21" width="12.85546875" style="33" bestFit="1" customWidth="1"/>
    <col min="22" max="22" width="9.140625" style="33"/>
    <col min="23" max="23" width="5.85546875" style="33" customWidth="1"/>
    <col min="24" max="24" width="4" style="33" customWidth="1"/>
    <col min="25" max="25" width="10.140625" style="33" bestFit="1" customWidth="1"/>
    <col min="26" max="26" width="9.28515625" style="33" bestFit="1" customWidth="1"/>
    <col min="27" max="27" width="1.42578125" style="33" customWidth="1"/>
    <col min="28" max="28" width="3.140625" style="33" bestFit="1" customWidth="1"/>
    <col min="29" max="29" width="5.5703125" style="33" bestFit="1" customWidth="1"/>
    <col min="30" max="37" width="5.7109375" style="33" bestFit="1" customWidth="1"/>
    <col min="38" max="16384" width="9.140625" style="33"/>
  </cols>
  <sheetData>
    <row r="1" spans="1:38" x14ac:dyDescent="0.25">
      <c r="A1" s="83"/>
      <c r="B1" s="83"/>
      <c r="C1" s="83"/>
      <c r="D1" s="83"/>
      <c r="E1" s="83"/>
      <c r="F1" s="134" t="s">
        <v>53</v>
      </c>
      <c r="G1" s="134"/>
      <c r="H1" s="134"/>
      <c r="I1" s="9"/>
      <c r="J1" s="134" t="s">
        <v>54</v>
      </c>
      <c r="K1" s="134"/>
      <c r="L1" s="134"/>
    </row>
    <row r="2" spans="1:38" x14ac:dyDescent="0.25">
      <c r="A2" s="100"/>
      <c r="B2" s="100"/>
      <c r="C2" s="100"/>
      <c r="D2" s="100"/>
      <c r="E2" s="100"/>
      <c r="F2" s="100" t="s">
        <v>42</v>
      </c>
      <c r="G2" s="100" t="s">
        <v>16</v>
      </c>
      <c r="H2" s="100" t="s">
        <v>28</v>
      </c>
      <c r="I2" s="100"/>
      <c r="J2" s="100" t="s">
        <v>42</v>
      </c>
      <c r="K2" s="100" t="s">
        <v>16</v>
      </c>
      <c r="L2" s="100" t="s">
        <v>28</v>
      </c>
    </row>
    <row r="3" spans="1:38" x14ac:dyDescent="0.25">
      <c r="A3" s="38" t="s">
        <v>0</v>
      </c>
      <c r="B3" s="38" t="s">
        <v>36</v>
      </c>
      <c r="C3" s="19" t="s">
        <v>33</v>
      </c>
      <c r="D3" s="19" t="s">
        <v>27</v>
      </c>
      <c r="E3" s="19" t="s">
        <v>20</v>
      </c>
      <c r="F3" s="101">
        <f>'70 TV'!$S$20</f>
        <v>1.0536507936507935</v>
      </c>
      <c r="G3" s="102">
        <f>G4</f>
        <v>1.07</v>
      </c>
      <c r="H3" s="163">
        <f>((ROUND(F3,2)-G3)/G3)*100</f>
        <v>-1.8691588785046744</v>
      </c>
      <c r="I3" s="103"/>
      <c r="J3" s="101">
        <f>'70 TV'!$S$26</f>
        <v>17.460317460317459</v>
      </c>
      <c r="K3" s="104">
        <f>K4</f>
        <v>17.46</v>
      </c>
      <c r="L3" s="163">
        <f>((ROUND(J3,2)-K3)/K3)*100</f>
        <v>0</v>
      </c>
      <c r="P3" s="68" t="s">
        <v>36</v>
      </c>
      <c r="Q3" s="69" t="s">
        <v>0</v>
      </c>
      <c r="R3" s="69" t="s">
        <v>40</v>
      </c>
      <c r="S3" s="69" t="s">
        <v>38</v>
      </c>
      <c r="T3" s="69" t="s">
        <v>39</v>
      </c>
      <c r="U3" s="69" t="s">
        <v>41</v>
      </c>
      <c r="V3" s="69"/>
    </row>
    <row r="4" spans="1:38" x14ac:dyDescent="0.25">
      <c r="A4" s="39"/>
      <c r="B4" s="39"/>
      <c r="C4" s="24" t="s">
        <v>34</v>
      </c>
      <c r="D4" s="24"/>
      <c r="E4" s="24"/>
      <c r="F4" s="105">
        <f>'110 TV'!$S$20</f>
        <v>0.91857142857142859</v>
      </c>
      <c r="G4" s="24">
        <v>1.07</v>
      </c>
      <c r="H4" s="162">
        <f>((ROUND(F4,2)-G4)/G4)*100</f>
        <v>-14.018691588785048</v>
      </c>
      <c r="I4" s="106"/>
      <c r="J4" s="105">
        <f>'110 TV'!$S$26</f>
        <v>12.698412698412698</v>
      </c>
      <c r="K4" s="105">
        <v>17.46</v>
      </c>
      <c r="L4" s="162">
        <f>((ROUND(J4,2)-K4)/K4)*100</f>
        <v>-27.262313860252014</v>
      </c>
      <c r="P4" s="68">
        <v>0.7</v>
      </c>
      <c r="Q4" s="70">
        <f>F3</f>
        <v>1.0536507936507935</v>
      </c>
      <c r="R4" s="70">
        <f>F9</f>
        <v>1.2741269841269838</v>
      </c>
      <c r="S4" s="70">
        <f>F15</f>
        <v>1.4730158730158731</v>
      </c>
      <c r="T4" s="70">
        <f>F21</f>
        <v>1.6658730158730159</v>
      </c>
      <c r="U4" s="70">
        <f>F27</f>
        <v>1.8480952380952385</v>
      </c>
      <c r="V4" s="71"/>
    </row>
    <row r="5" spans="1:38" x14ac:dyDescent="0.25">
      <c r="A5" s="40"/>
      <c r="B5" s="40"/>
      <c r="C5" s="100" t="s">
        <v>35</v>
      </c>
      <c r="D5" s="100"/>
      <c r="E5" s="100"/>
      <c r="F5" s="107">
        <f>'150 TV'!$S$20</f>
        <v>0.87571428571428556</v>
      </c>
      <c r="G5" s="167">
        <f>G4</f>
        <v>1.07</v>
      </c>
      <c r="H5" s="162">
        <f>((ROUND(F5,2)-G5)/G5)*100</f>
        <v>-17.757009345794398</v>
      </c>
      <c r="I5" s="106"/>
      <c r="J5" s="105">
        <f>'150 TV'!$S$26</f>
        <v>11.111111111111111</v>
      </c>
      <c r="K5" s="131">
        <f>K4</f>
        <v>17.46</v>
      </c>
      <c r="L5" s="162">
        <f>((ROUND(J5,2)-K5)/K5)*100</f>
        <v>-36.368843069874004</v>
      </c>
      <c r="P5" s="68">
        <v>1.1000000000000001</v>
      </c>
      <c r="Q5" s="70">
        <f>F4</f>
        <v>0.91857142857142859</v>
      </c>
      <c r="R5" s="70">
        <f>F10</f>
        <v>1.1439682539682543</v>
      </c>
      <c r="S5" s="70">
        <f>F16</f>
        <v>1.368095238095238</v>
      </c>
      <c r="T5" s="70">
        <f>F22</f>
        <v>1.5280952380952382</v>
      </c>
      <c r="U5" s="70">
        <f>F28</f>
        <v>1.8390476190476193</v>
      </c>
      <c r="V5" s="71"/>
    </row>
    <row r="6" spans="1:38" x14ac:dyDescent="0.25">
      <c r="A6" s="111" t="s">
        <v>0</v>
      </c>
      <c r="B6" s="111" t="s">
        <v>37</v>
      </c>
      <c r="C6" s="112" t="s">
        <v>33</v>
      </c>
      <c r="D6" s="112" t="s">
        <v>27</v>
      </c>
      <c r="E6" s="112" t="s">
        <v>18</v>
      </c>
      <c r="F6" s="113">
        <f>'70 TH'!$S$20</f>
        <v>1.064761904761905</v>
      </c>
      <c r="G6" s="168">
        <f>G7</f>
        <v>0.84</v>
      </c>
      <c r="H6" s="164">
        <f>((ROUND(F6,2)-G6)/G6)*100</f>
        <v>26.190476190476204</v>
      </c>
      <c r="I6" s="125"/>
      <c r="J6" s="115">
        <f>'70 TH'!$S$26</f>
        <v>17.460317460317459</v>
      </c>
      <c r="K6" s="126">
        <f>K7</f>
        <v>14.29</v>
      </c>
      <c r="L6" s="164">
        <f>((ROUND(J6,2)-K6)/K6)*100</f>
        <v>22.183344996501063</v>
      </c>
      <c r="P6" s="68">
        <v>1.5</v>
      </c>
      <c r="Q6" s="70">
        <f>F5</f>
        <v>0.87571428571428556</v>
      </c>
      <c r="R6" s="70">
        <f>F11</f>
        <v>1.0247619047619045</v>
      </c>
      <c r="S6" s="70">
        <f>F17</f>
        <v>1.2655555555555553</v>
      </c>
      <c r="T6" s="70">
        <f>F23</f>
        <v>1.4257142857142859</v>
      </c>
      <c r="U6" s="70">
        <f>F29</f>
        <v>1.8301587301587294</v>
      </c>
      <c r="V6" s="71"/>
    </row>
    <row r="7" spans="1:38" x14ac:dyDescent="0.25">
      <c r="A7" s="111"/>
      <c r="B7" s="111"/>
      <c r="C7" s="112" t="s">
        <v>34</v>
      </c>
      <c r="D7" s="112"/>
      <c r="E7" s="112"/>
      <c r="F7" s="113">
        <f>'110 TH'!$S$20</f>
        <v>0.83730158730158744</v>
      </c>
      <c r="G7" s="112">
        <v>0.84</v>
      </c>
      <c r="H7" s="165">
        <f>((ROUND(F7,2)-G7)/G7)*100</f>
        <v>0</v>
      </c>
      <c r="I7" s="116"/>
      <c r="J7" s="113">
        <f>'110 TH'!$S$26</f>
        <v>7.9365079365079358</v>
      </c>
      <c r="K7" s="113">
        <v>14.29</v>
      </c>
      <c r="L7" s="165">
        <f>((ROUND(J7,2)-K7)/K7)*100</f>
        <v>-44.436668999300203</v>
      </c>
    </row>
    <row r="8" spans="1:38" x14ac:dyDescent="0.25">
      <c r="A8" s="111"/>
      <c r="B8" s="111"/>
      <c r="C8" s="112" t="s">
        <v>35</v>
      </c>
      <c r="D8" s="112"/>
      <c r="E8" s="112"/>
      <c r="F8" s="113">
        <f>'150 TH'!$S$20</f>
        <v>0.63793650793650791</v>
      </c>
      <c r="G8" s="119">
        <f>G7</f>
        <v>0.84</v>
      </c>
      <c r="H8" s="166">
        <f>((ROUND(F8,2)-G8)/G8)*100</f>
        <v>-23.809523809523807</v>
      </c>
      <c r="I8" s="129"/>
      <c r="J8" s="120">
        <f>'150 TH'!$S$26</f>
        <v>6.3492063492063489</v>
      </c>
      <c r="K8" s="130">
        <f>K7</f>
        <v>14.29</v>
      </c>
      <c r="L8" s="166">
        <f>((ROUND(J8,2)-K8)/K8)*100</f>
        <v>-55.56333100069979</v>
      </c>
      <c r="P8" s="68" t="s">
        <v>37</v>
      </c>
      <c r="Q8" s="68"/>
      <c r="R8" s="68"/>
      <c r="S8" s="68"/>
      <c r="T8" s="68"/>
      <c r="U8" s="68"/>
      <c r="V8" s="68"/>
    </row>
    <row r="9" spans="1:38" x14ac:dyDescent="0.25">
      <c r="A9" s="38" t="s">
        <v>40</v>
      </c>
      <c r="B9" s="38" t="s">
        <v>36</v>
      </c>
      <c r="C9" s="19" t="s">
        <v>33</v>
      </c>
      <c r="D9" s="19" t="s">
        <v>27</v>
      </c>
      <c r="E9" s="19" t="s">
        <v>20</v>
      </c>
      <c r="F9" s="101">
        <f>'70 TV'!$S$29</f>
        <v>1.2741269841269838</v>
      </c>
      <c r="G9" s="121">
        <f>G10</f>
        <v>1.07</v>
      </c>
      <c r="H9" s="163">
        <f>((ROUND(F9,2)-G9)/G9)*100</f>
        <v>18.691588785046722</v>
      </c>
      <c r="I9" s="106"/>
      <c r="J9" s="105">
        <f>'70 TV'!$S$35</f>
        <v>17.460317460317459</v>
      </c>
      <c r="K9" s="131">
        <f>K10</f>
        <v>15.87</v>
      </c>
      <c r="L9" s="163">
        <f>((ROUND(J9,2)-K9)/K9)*100</f>
        <v>10.018903591682431</v>
      </c>
      <c r="P9" s="68">
        <v>0.7</v>
      </c>
      <c r="Q9" s="70">
        <f>F6</f>
        <v>1.064761904761905</v>
      </c>
      <c r="R9" s="70">
        <f>F12</f>
        <v>1.2507936507936508</v>
      </c>
      <c r="S9" s="70">
        <f>F18</f>
        <v>1.4839682539682544</v>
      </c>
      <c r="T9" s="70">
        <f>F24</f>
        <v>1.6276190476190473</v>
      </c>
      <c r="U9" s="70">
        <f>F30</f>
        <v>1.8538095238095236</v>
      </c>
      <c r="V9" s="71"/>
    </row>
    <row r="10" spans="1:38" x14ac:dyDescent="0.25">
      <c r="A10" s="39"/>
      <c r="B10" s="39"/>
      <c r="C10" s="24" t="s">
        <v>34</v>
      </c>
      <c r="D10" s="24"/>
      <c r="E10" s="24"/>
      <c r="F10" s="105">
        <f>'110 TV'!$S$29</f>
        <v>1.1439682539682543</v>
      </c>
      <c r="G10" s="83">
        <v>1.07</v>
      </c>
      <c r="H10" s="162">
        <f>((ROUND(F10,2)-G10)/G10)*100</f>
        <v>6.5420560747663394</v>
      </c>
      <c r="I10" s="24"/>
      <c r="J10" s="105">
        <f>'110 TV'!$S$35</f>
        <v>15.873015873015872</v>
      </c>
      <c r="K10" s="105">
        <v>15.87</v>
      </c>
      <c r="L10" s="162">
        <f>((ROUND(J10,2)-K10)/K10)*100</f>
        <v>0</v>
      </c>
      <c r="P10" s="68">
        <v>1.1000000000000001</v>
      </c>
      <c r="Q10" s="70">
        <f t="shared" ref="Q10:Q11" si="0">F7</f>
        <v>0.83730158730158744</v>
      </c>
      <c r="R10" s="70">
        <f t="shared" ref="R10:R11" si="1">F13</f>
        <v>1.0125396825396826</v>
      </c>
      <c r="S10" s="70">
        <f>F19</f>
        <v>1.2334920634920636</v>
      </c>
      <c r="T10" s="70">
        <f t="shared" ref="T10:T11" si="2">F25</f>
        <v>1.3704761904761906</v>
      </c>
      <c r="U10" s="70">
        <f t="shared" ref="U10:U11" si="3">F31</f>
        <v>1.8474603174603172</v>
      </c>
      <c r="V10" s="71"/>
    </row>
    <row r="11" spans="1:38" x14ac:dyDescent="0.25">
      <c r="A11" s="40"/>
      <c r="B11" s="40"/>
      <c r="C11" s="100" t="s">
        <v>35</v>
      </c>
      <c r="D11" s="100"/>
      <c r="E11" s="100"/>
      <c r="F11" s="107">
        <f>'150 TV'!$S$29</f>
        <v>1.0247619047619045</v>
      </c>
      <c r="G11" s="108">
        <f>G10</f>
        <v>1.07</v>
      </c>
      <c r="H11" s="162">
        <f>((ROUND(F11,2)-G11)/G11)*100</f>
        <v>-4.6728971962616859</v>
      </c>
      <c r="I11" s="100"/>
      <c r="J11" s="105">
        <f>'150 TV'!$S$35</f>
        <v>12.698412698412698</v>
      </c>
      <c r="K11" s="122">
        <f>K10</f>
        <v>15.87</v>
      </c>
      <c r="L11" s="162">
        <f>((ROUND(J11,2)-K11)/K11)*100</f>
        <v>-19.974795211090107</v>
      </c>
      <c r="P11" s="68">
        <v>1.5</v>
      </c>
      <c r="Q11" s="70">
        <f t="shared" si="0"/>
        <v>0.63793650793650791</v>
      </c>
      <c r="R11" s="70">
        <f t="shared" si="1"/>
        <v>0.83317460317460312</v>
      </c>
      <c r="S11" s="70">
        <f t="shared" ref="S11" si="4">F20</f>
        <v>1.0161904761904763</v>
      </c>
      <c r="T11" s="70">
        <f t="shared" si="2"/>
        <v>1.1731746031746029</v>
      </c>
      <c r="U11" s="70">
        <f t="shared" si="3"/>
        <v>1.8633333333333328</v>
      </c>
      <c r="V11" s="71"/>
    </row>
    <row r="12" spans="1:38" x14ac:dyDescent="0.25">
      <c r="A12" s="123" t="s">
        <v>40</v>
      </c>
      <c r="B12" s="123" t="s">
        <v>37</v>
      </c>
      <c r="C12" s="124" t="s">
        <v>33</v>
      </c>
      <c r="D12" s="124" t="s">
        <v>27</v>
      </c>
      <c r="E12" s="124" t="s">
        <v>18</v>
      </c>
      <c r="F12" s="115">
        <f>'70 TH'!$S$29</f>
        <v>1.2507936507936508</v>
      </c>
      <c r="G12" s="114">
        <f>G13</f>
        <v>1.22</v>
      </c>
      <c r="H12" s="164">
        <f>((ROUND(F12,2)-G12)/G12)*100</f>
        <v>2.4590163934426252</v>
      </c>
      <c r="I12" s="125"/>
      <c r="J12" s="115">
        <f>'70 TH'!$S$35</f>
        <v>17.460317460317459</v>
      </c>
      <c r="K12" s="126">
        <f>K13</f>
        <v>17.46</v>
      </c>
      <c r="L12" s="164">
        <f>((ROUND(J12,2)-K12)/K12)*100</f>
        <v>0</v>
      </c>
    </row>
    <row r="13" spans="1:38" x14ac:dyDescent="0.25">
      <c r="A13" s="111"/>
      <c r="B13" s="111"/>
      <c r="C13" s="112" t="s">
        <v>34</v>
      </c>
      <c r="D13" s="112"/>
      <c r="E13" s="112"/>
      <c r="F13" s="113">
        <f>'110 TH'!$S$29</f>
        <v>1.0125396825396826</v>
      </c>
      <c r="G13" s="118">
        <v>1.22</v>
      </c>
      <c r="H13" s="165">
        <f>((ROUND(F13,2)-G13)/G13)*100</f>
        <v>-17.213114754098356</v>
      </c>
      <c r="I13" s="116"/>
      <c r="J13" s="113">
        <f>'110 TH'!$S$35</f>
        <v>14.285714285714285</v>
      </c>
      <c r="K13" s="113">
        <v>17.46</v>
      </c>
      <c r="L13" s="165">
        <f>((ROUND(J13,2)-K13)/K13)*100</f>
        <v>-18.155784650630018</v>
      </c>
    </row>
    <row r="14" spans="1:38" x14ac:dyDescent="0.25">
      <c r="A14" s="127"/>
      <c r="B14" s="127"/>
      <c r="C14" s="128" t="s">
        <v>35</v>
      </c>
      <c r="D14" s="128"/>
      <c r="E14" s="128"/>
      <c r="F14" s="120">
        <f>'150 TH'!$S$29</f>
        <v>0.83317460317460312</v>
      </c>
      <c r="G14" s="119">
        <f>G13</f>
        <v>1.22</v>
      </c>
      <c r="H14" s="166">
        <f>((ROUND(F14,2)-G14)/G14)*100</f>
        <v>-31.967213114754102</v>
      </c>
      <c r="I14" s="129"/>
      <c r="J14" s="113">
        <f>'150 TH'!$S$35</f>
        <v>7.9365079365079358</v>
      </c>
      <c r="K14" s="130">
        <f>K13</f>
        <v>17.46</v>
      </c>
      <c r="L14" s="166">
        <f>((ROUND(J14,2)-K14)/K14)*100</f>
        <v>-54.524627720504007</v>
      </c>
    </row>
    <row r="15" spans="1:38" x14ac:dyDescent="0.25">
      <c r="A15" s="38" t="s">
        <v>38</v>
      </c>
      <c r="B15" s="38" t="s">
        <v>36</v>
      </c>
      <c r="C15" s="19" t="s">
        <v>33</v>
      </c>
      <c r="D15" s="19" t="s">
        <v>27</v>
      </c>
      <c r="E15" s="19" t="s">
        <v>20</v>
      </c>
      <c r="F15" s="101">
        <f>'70 TV'!$S$38</f>
        <v>1.4730158730158731</v>
      </c>
      <c r="G15" s="131">
        <f>G16</f>
        <v>1</v>
      </c>
      <c r="H15" s="163">
        <f>((ROUND(F15,2)-G15)/G15)*100</f>
        <v>47</v>
      </c>
      <c r="I15" s="103"/>
      <c r="J15" s="101">
        <f>'70 TV'!$S$44</f>
        <v>20.634920634920633</v>
      </c>
      <c r="K15" s="104">
        <f>K16</f>
        <v>17.46</v>
      </c>
      <c r="L15" s="163">
        <f>((ROUND(J15,2)-K15)/K15)*100</f>
        <v>18.15578465063</v>
      </c>
      <c r="X15" s="136" t="s">
        <v>46</v>
      </c>
      <c r="Y15" s="136"/>
      <c r="Z15" s="136"/>
      <c r="AA15" s="72"/>
      <c r="AB15" s="72"/>
      <c r="AC15" s="72"/>
      <c r="AD15" s="72"/>
      <c r="AE15" s="72"/>
      <c r="AF15" s="43"/>
      <c r="AG15" s="43"/>
      <c r="AH15" s="43"/>
      <c r="AI15" s="43"/>
      <c r="AJ15" s="43"/>
      <c r="AK15" s="72"/>
      <c r="AL15" s="72"/>
    </row>
    <row r="16" spans="1:38" x14ac:dyDescent="0.25">
      <c r="A16" s="39"/>
      <c r="B16" s="39"/>
      <c r="C16" s="24" t="s">
        <v>34</v>
      </c>
      <c r="D16" s="24"/>
      <c r="E16" s="24"/>
      <c r="F16" s="105">
        <f>'110 TV'!$S$38</f>
        <v>1.368095238095238</v>
      </c>
      <c r="G16" s="105">
        <v>1</v>
      </c>
      <c r="H16" s="162">
        <f>((ROUND(F16,2)-G16)/G16)*100</f>
        <v>37.000000000000014</v>
      </c>
      <c r="I16" s="24"/>
      <c r="J16" s="105">
        <f>'110 TV'!$S$44</f>
        <v>19.047619047619047</v>
      </c>
      <c r="K16" s="105">
        <v>17.46</v>
      </c>
      <c r="L16" s="162">
        <f>((ROUND(J16,2)-K16)/K16)*100</f>
        <v>9.106529209621991</v>
      </c>
      <c r="X16" s="72"/>
      <c r="Y16" s="72"/>
      <c r="Z16" s="72"/>
      <c r="AA16" s="73"/>
      <c r="AB16" s="73"/>
      <c r="AC16" s="84">
        <v>0.7</v>
      </c>
      <c r="AD16" s="85">
        <v>0.8</v>
      </c>
      <c r="AE16" s="85">
        <v>0.9</v>
      </c>
      <c r="AF16" s="85">
        <v>1</v>
      </c>
      <c r="AG16" s="85">
        <v>1.1000000000000001</v>
      </c>
      <c r="AH16" s="85">
        <v>1.2</v>
      </c>
      <c r="AI16" s="85">
        <v>1.3</v>
      </c>
      <c r="AJ16" s="85">
        <v>1.4</v>
      </c>
      <c r="AK16" s="85">
        <v>1.5</v>
      </c>
      <c r="AL16" s="72"/>
    </row>
    <row r="17" spans="1:38" x14ac:dyDescent="0.25">
      <c r="A17" s="40"/>
      <c r="B17" s="40"/>
      <c r="C17" s="100" t="s">
        <v>35</v>
      </c>
      <c r="D17" s="100"/>
      <c r="E17" s="100"/>
      <c r="F17" s="107">
        <f>'150 TV'!$S$38</f>
        <v>1.2655555555555553</v>
      </c>
      <c r="G17" s="110">
        <f>G16</f>
        <v>1</v>
      </c>
      <c r="H17" s="162">
        <f>((ROUND(F17,2)-G17)/G17)*100</f>
        <v>27</v>
      </c>
      <c r="I17" s="109"/>
      <c r="J17" s="105">
        <f>'150 TV'!$S$44</f>
        <v>17.460317460317459</v>
      </c>
      <c r="K17" s="110">
        <f>K16</f>
        <v>17.46</v>
      </c>
      <c r="L17" s="162">
        <f>((ROUND(J17,2)-K17)/K17)*100</f>
        <v>0</v>
      </c>
      <c r="X17" s="72"/>
      <c r="Y17" s="74">
        <v>-0.22239999999999999</v>
      </c>
      <c r="Z17" s="95">
        <v>1.194</v>
      </c>
      <c r="AA17" s="75"/>
      <c r="AB17" s="86" t="s">
        <v>52</v>
      </c>
      <c r="AC17" s="89">
        <f>$Y17*AC$16+$Z17</f>
        <v>1.0383199999999999</v>
      </c>
      <c r="AD17" s="89">
        <f>$Y17*AD$16+$Z17</f>
        <v>1.0160799999999999</v>
      </c>
      <c r="AE17" s="89">
        <f>$Y17*AE$16+$Z17</f>
        <v>0.99383999999999995</v>
      </c>
      <c r="AF17" s="89">
        <f>$Y17*AF$16+$Z17</f>
        <v>0.97160000000000002</v>
      </c>
      <c r="AG17" s="89">
        <f t="shared" ref="AG17:AH17" si="5">$Y17*AG$16+$Z17</f>
        <v>0.94935999999999998</v>
      </c>
      <c r="AH17" s="97">
        <f t="shared" si="5"/>
        <v>0.92711999999999994</v>
      </c>
      <c r="AI17" s="97">
        <f>$Y17*AI$16+$Z17</f>
        <v>0.90487999999999991</v>
      </c>
      <c r="AJ17" s="97">
        <f>$Y17*AJ$16+$Z17</f>
        <v>0.88263999999999998</v>
      </c>
      <c r="AK17" s="97">
        <f>$Y17*AK$16+$Z17</f>
        <v>0.86039999999999994</v>
      </c>
      <c r="AL17" s="72"/>
    </row>
    <row r="18" spans="1:38" x14ac:dyDescent="0.25">
      <c r="A18" s="123" t="s">
        <v>38</v>
      </c>
      <c r="B18" s="123" t="s">
        <v>37</v>
      </c>
      <c r="C18" s="124" t="s">
        <v>33</v>
      </c>
      <c r="D18" s="124" t="s">
        <v>27</v>
      </c>
      <c r="E18" s="124" t="s">
        <v>18</v>
      </c>
      <c r="F18" s="115">
        <f>'70 TH'!$S$38</f>
        <v>1.4839682539682544</v>
      </c>
      <c r="G18" s="117">
        <f>G19</f>
        <v>1.41</v>
      </c>
      <c r="H18" s="164">
        <f>((ROUND(F18,2)-G18)/G18)*100</f>
        <v>4.9645390070922026</v>
      </c>
      <c r="I18" s="125"/>
      <c r="J18" s="115">
        <f>'70 TH'!$S$44</f>
        <v>20.634920634920633</v>
      </c>
      <c r="K18" s="126">
        <f>K19</f>
        <v>19.05</v>
      </c>
      <c r="L18" s="164">
        <f>((ROUND(J18,2)-K18)/K18)*100</f>
        <v>8.2939632545931659</v>
      </c>
      <c r="X18" s="72"/>
      <c r="Y18" s="76">
        <v>-0.31169999999999998</v>
      </c>
      <c r="Z18" s="43">
        <v>1.4904999999999999</v>
      </c>
      <c r="AA18" s="72"/>
      <c r="AB18" s="87" t="s">
        <v>48</v>
      </c>
      <c r="AC18" s="91">
        <f t="shared" ref="AC18:AK18" si="6">$Y$18*AC$16+$Z$18</f>
        <v>1.2723100000000001</v>
      </c>
      <c r="AD18" s="96">
        <f>$Y$18*AD$16+$Z$18</f>
        <v>1.2411399999999999</v>
      </c>
      <c r="AE18" s="96">
        <f t="shared" si="6"/>
        <v>1.20997</v>
      </c>
      <c r="AF18" s="96">
        <f>$Y$18*AF$16+$Z$18</f>
        <v>1.1787999999999998</v>
      </c>
      <c r="AG18" s="92">
        <f t="shared" si="6"/>
        <v>1.1476299999999999</v>
      </c>
      <c r="AH18" s="92">
        <f t="shared" si="6"/>
        <v>1.11646</v>
      </c>
      <c r="AI18" s="92">
        <f t="shared" si="6"/>
        <v>1.0852900000000001</v>
      </c>
      <c r="AJ18" s="92">
        <f>$Y$18*AJ$16+$Z$18</f>
        <v>1.0541199999999999</v>
      </c>
      <c r="AK18" s="92">
        <f t="shared" si="6"/>
        <v>1.02295</v>
      </c>
      <c r="AL18" s="72"/>
    </row>
    <row r="19" spans="1:38" x14ac:dyDescent="0.25">
      <c r="A19" s="111"/>
      <c r="B19" s="111"/>
      <c r="C19" s="112" t="s">
        <v>34</v>
      </c>
      <c r="D19" s="112"/>
      <c r="E19" s="112"/>
      <c r="F19" s="113">
        <f>'110 TH'!$S$38</f>
        <v>1.2334920634920636</v>
      </c>
      <c r="G19" s="113">
        <v>1.41</v>
      </c>
      <c r="H19" s="165">
        <f>((ROUND(F19,2)-G19)/G19)*100</f>
        <v>-12.765957446808507</v>
      </c>
      <c r="I19" s="116"/>
      <c r="J19" s="113">
        <f>'110 TH'!$S$44</f>
        <v>19.047619047619047</v>
      </c>
      <c r="K19" s="113">
        <v>19.05</v>
      </c>
      <c r="L19" s="165">
        <f>((ROUND(J19,2)-K19)/K19)*100</f>
        <v>0</v>
      </c>
      <c r="X19" s="72"/>
      <c r="Y19" s="76">
        <v>-0.25929999999999997</v>
      </c>
      <c r="Z19" s="43">
        <v>1.6540999999999999</v>
      </c>
      <c r="AA19" s="72"/>
      <c r="AB19" s="87" t="s">
        <v>49</v>
      </c>
      <c r="AC19" s="91">
        <f t="shared" ref="AC19:AK19" si="7">$Y$19*AC$16+$Z$19</f>
        <v>1.4725899999999998</v>
      </c>
      <c r="AD19" s="91">
        <f t="shared" si="7"/>
        <v>1.4466599999999998</v>
      </c>
      <c r="AE19" s="96">
        <f t="shared" si="7"/>
        <v>1.4207299999999998</v>
      </c>
      <c r="AF19" s="96">
        <f>$Y$19*AF$16+$Z$19</f>
        <v>1.3948</v>
      </c>
      <c r="AG19" s="96">
        <f t="shared" si="7"/>
        <v>1.3688699999999998</v>
      </c>
      <c r="AH19" s="92">
        <f t="shared" si="7"/>
        <v>1.34294</v>
      </c>
      <c r="AI19" s="92">
        <f t="shared" si="7"/>
        <v>1.3170099999999998</v>
      </c>
      <c r="AJ19" s="92">
        <f>$Y$19*AJ$16+$Z$19</f>
        <v>1.29108</v>
      </c>
      <c r="AK19" s="92">
        <f t="shared" si="7"/>
        <v>1.26515</v>
      </c>
      <c r="AL19" s="72"/>
    </row>
    <row r="20" spans="1:38" x14ac:dyDescent="0.25">
      <c r="A20" s="127"/>
      <c r="B20" s="127"/>
      <c r="C20" s="128" t="s">
        <v>35</v>
      </c>
      <c r="D20" s="128"/>
      <c r="E20" s="128"/>
      <c r="F20" s="120">
        <f>'150 TH'!$S$38</f>
        <v>1.0161904761904763</v>
      </c>
      <c r="G20" s="117">
        <f>G19</f>
        <v>1.41</v>
      </c>
      <c r="H20" s="166">
        <f>((ROUND(F20,2)-G20)/G20)*100</f>
        <v>-27.659574468085101</v>
      </c>
      <c r="I20" s="129"/>
      <c r="J20" s="113">
        <f>'150 TH'!$S$44</f>
        <v>15.873015873015872</v>
      </c>
      <c r="K20" s="130">
        <f>K19</f>
        <v>19.05</v>
      </c>
      <c r="L20" s="166">
        <f>((ROUND(J20,2)-K20)/K20)*100</f>
        <v>-16.692913385826781</v>
      </c>
      <c r="X20" s="72"/>
      <c r="Y20" s="76">
        <v>-0.30020000000000002</v>
      </c>
      <c r="Z20" s="43">
        <v>1.8701000000000001</v>
      </c>
      <c r="AA20" s="72"/>
      <c r="AB20" s="87" t="s">
        <v>50</v>
      </c>
      <c r="AC20" s="91">
        <f t="shared" ref="AC20:AK21" si="8">$Y20*AC$16+$Z20</f>
        <v>1.6599600000000001</v>
      </c>
      <c r="AD20" s="96">
        <f t="shared" si="8"/>
        <v>1.6299399999999999</v>
      </c>
      <c r="AE20" s="96">
        <f t="shared" si="8"/>
        <v>1.59992</v>
      </c>
      <c r="AF20" s="96">
        <f t="shared" si="8"/>
        <v>1.5699000000000001</v>
      </c>
      <c r="AG20" s="92">
        <f t="shared" si="8"/>
        <v>1.5398800000000001</v>
      </c>
      <c r="AH20" s="92">
        <f>$Y20*AH$16+$Z20</f>
        <v>1.5098600000000002</v>
      </c>
      <c r="AI20" s="92">
        <f t="shared" si="8"/>
        <v>1.47984</v>
      </c>
      <c r="AJ20" s="92">
        <f t="shared" si="8"/>
        <v>1.4498200000000001</v>
      </c>
      <c r="AK20" s="92">
        <f t="shared" si="8"/>
        <v>1.4198</v>
      </c>
      <c r="AL20" s="72"/>
    </row>
    <row r="21" spans="1:38" x14ac:dyDescent="0.25">
      <c r="A21" s="38" t="s">
        <v>39</v>
      </c>
      <c r="B21" s="38" t="s">
        <v>36</v>
      </c>
      <c r="C21" s="19" t="s">
        <v>33</v>
      </c>
      <c r="D21" s="19" t="s">
        <v>27</v>
      </c>
      <c r="E21" s="19" t="s">
        <v>20</v>
      </c>
      <c r="F21" s="101">
        <f>'70 TV'!$S$47</f>
        <v>1.6658730158730159</v>
      </c>
      <c r="G21" s="104">
        <f>G22</f>
        <v>1.2</v>
      </c>
      <c r="H21" s="163">
        <f>((ROUND(F21,2)-G21)/G21)*100</f>
        <v>39.166666666666664</v>
      </c>
      <c r="I21" s="103"/>
      <c r="J21" s="101">
        <f>'70 TV'!$S$53</f>
        <v>30.158730158730158</v>
      </c>
      <c r="K21" s="104">
        <f>K22</f>
        <v>17.46</v>
      </c>
      <c r="L21" s="163">
        <f>((ROUND(J21,2)-K21)/K21)*100</f>
        <v>72.737686139747993</v>
      </c>
      <c r="X21" s="72"/>
      <c r="Y21" s="98">
        <v>-2.2399999999999998E-3</v>
      </c>
      <c r="Z21" s="79">
        <v>1.8637999999999999</v>
      </c>
      <c r="AA21" s="78"/>
      <c r="AB21" s="88" t="s">
        <v>51</v>
      </c>
      <c r="AC21" s="93">
        <f t="shared" si="8"/>
        <v>1.8622319999999999</v>
      </c>
      <c r="AD21" s="93">
        <f t="shared" si="8"/>
        <v>1.8620079999999999</v>
      </c>
      <c r="AE21" s="93">
        <f t="shared" si="8"/>
        <v>1.8617839999999999</v>
      </c>
      <c r="AF21" s="93">
        <f t="shared" si="8"/>
        <v>1.8615599999999999</v>
      </c>
      <c r="AG21" s="93">
        <f t="shared" si="8"/>
        <v>1.8613359999999999</v>
      </c>
      <c r="AH21" s="93">
        <f t="shared" si="8"/>
        <v>1.8611119999999999</v>
      </c>
      <c r="AI21" s="93">
        <f t="shared" si="8"/>
        <v>1.8608879999999999</v>
      </c>
      <c r="AJ21" s="93">
        <f t="shared" si="8"/>
        <v>1.8606639999999999</v>
      </c>
      <c r="AK21" s="93">
        <f>$Y21*AK$16+$Z21</f>
        <v>1.8604399999999999</v>
      </c>
      <c r="AL21" s="72"/>
    </row>
    <row r="22" spans="1:38" x14ac:dyDescent="0.25">
      <c r="A22" s="39"/>
      <c r="B22" s="39"/>
      <c r="C22" s="24" t="s">
        <v>34</v>
      </c>
      <c r="D22" s="24"/>
      <c r="E22" s="24"/>
      <c r="F22" s="105">
        <f>'110 TV'!$S$47</f>
        <v>1.5280952380952382</v>
      </c>
      <c r="G22" s="132">
        <v>1.2</v>
      </c>
      <c r="H22" s="162">
        <f>((ROUND(F22,2)-G22)/G22)*100</f>
        <v>27.500000000000007</v>
      </c>
      <c r="I22" s="24"/>
      <c r="J22" s="105">
        <f>'110 TV'!$S$53</f>
        <v>23.809523809523807</v>
      </c>
      <c r="K22" s="105">
        <v>17.46</v>
      </c>
      <c r="L22" s="162">
        <f>((ROUND(J22,2)-K22)/K22)*100</f>
        <v>36.368843069873982</v>
      </c>
      <c r="X22" s="80"/>
      <c r="Y22" s="80"/>
      <c r="Z22" s="80"/>
      <c r="AA22" s="80"/>
      <c r="AB22" s="80"/>
      <c r="AC22" s="80"/>
      <c r="AD22" s="72"/>
      <c r="AE22" s="72"/>
      <c r="AF22" s="77"/>
      <c r="AG22" s="72"/>
      <c r="AH22" s="72"/>
      <c r="AI22" s="72"/>
      <c r="AJ22" s="72"/>
      <c r="AK22" s="72"/>
      <c r="AL22" s="72"/>
    </row>
    <row r="23" spans="1:38" x14ac:dyDescent="0.25">
      <c r="A23" s="40"/>
      <c r="B23" s="40"/>
      <c r="C23" s="100" t="s">
        <v>35</v>
      </c>
      <c r="D23" s="100"/>
      <c r="E23" s="100"/>
      <c r="F23" s="107">
        <f>'150 TV'!$S$47</f>
        <v>1.4257142857142859</v>
      </c>
      <c r="G23" s="110">
        <f>G22</f>
        <v>1.2</v>
      </c>
      <c r="H23" s="162">
        <f>((ROUND(F23,2)-G23)/G23)*100</f>
        <v>19.166666666666664</v>
      </c>
      <c r="I23" s="109"/>
      <c r="J23" s="105">
        <f>'150 TV'!$S$53</f>
        <v>22.222222222222221</v>
      </c>
      <c r="K23" s="110">
        <f>K22</f>
        <v>17.46</v>
      </c>
      <c r="L23" s="162">
        <f>((ROUND(J23,2)-K23)/K23)*100</f>
        <v>27.262313860251989</v>
      </c>
      <c r="X23" s="72"/>
      <c r="Y23" s="72"/>
      <c r="Z23" s="72"/>
      <c r="AA23" s="72"/>
      <c r="AB23" s="72"/>
      <c r="AC23" s="72"/>
      <c r="AD23" s="72"/>
      <c r="AE23" s="72"/>
      <c r="AF23" s="77"/>
      <c r="AG23" s="72"/>
      <c r="AH23" s="72"/>
      <c r="AI23" s="72"/>
      <c r="AJ23" s="72"/>
      <c r="AK23" s="72"/>
      <c r="AL23" s="72"/>
    </row>
    <row r="24" spans="1:38" x14ac:dyDescent="0.25">
      <c r="A24" s="123" t="s">
        <v>39</v>
      </c>
      <c r="B24" s="123" t="s">
        <v>37</v>
      </c>
      <c r="C24" s="124" t="s">
        <v>33</v>
      </c>
      <c r="D24" s="124" t="s">
        <v>27</v>
      </c>
      <c r="E24" s="124" t="s">
        <v>18</v>
      </c>
      <c r="F24" s="115">
        <f>'70 TH'!$S$47</f>
        <v>1.6276190476190473</v>
      </c>
      <c r="G24" s="126">
        <f>G25</f>
        <v>1.54</v>
      </c>
      <c r="H24" s="164">
        <f>((ROUND(F24,2)-G24)/G24)*100</f>
        <v>5.8441558441558348</v>
      </c>
      <c r="I24" s="125"/>
      <c r="J24" s="115">
        <f>'70 TH'!$S$53</f>
        <v>30.158730158730158</v>
      </c>
      <c r="K24" s="126">
        <f>K25</f>
        <v>20.63</v>
      </c>
      <c r="L24" s="164">
        <f>((ROUND(J24,2)-K24)/K24)*100</f>
        <v>46.194861851672329</v>
      </c>
      <c r="X24" s="72"/>
      <c r="Y24" s="72"/>
      <c r="Z24" s="72"/>
      <c r="AA24" s="72"/>
      <c r="AB24" s="72"/>
      <c r="AC24" s="72"/>
      <c r="AD24" s="72"/>
      <c r="AE24" s="72"/>
      <c r="AF24" s="77"/>
      <c r="AG24" s="72"/>
      <c r="AH24" s="72"/>
      <c r="AI24" s="72"/>
      <c r="AJ24" s="72"/>
      <c r="AK24" s="72"/>
      <c r="AL24" s="72"/>
    </row>
    <row r="25" spans="1:38" x14ac:dyDescent="0.25">
      <c r="A25" s="111"/>
      <c r="B25" s="111"/>
      <c r="C25" s="112" t="s">
        <v>34</v>
      </c>
      <c r="D25" s="112"/>
      <c r="E25" s="112"/>
      <c r="F25" s="113">
        <f>'110 TH'!$S$47</f>
        <v>1.3704761904761906</v>
      </c>
      <c r="G25" s="113">
        <v>1.54</v>
      </c>
      <c r="H25" s="165">
        <f>((ROUND(F25,2)-G25)/G25)*100</f>
        <v>-11.038961038961034</v>
      </c>
      <c r="I25" s="116"/>
      <c r="J25" s="113">
        <f>'110 TH'!$S$53</f>
        <v>19.047619047619047</v>
      </c>
      <c r="K25" s="113">
        <v>20.63</v>
      </c>
      <c r="L25" s="165">
        <f>((ROUND(J25,2)-K25)/K25)*100</f>
        <v>-7.6587493940862741</v>
      </c>
      <c r="X25" s="72"/>
      <c r="Y25" s="72"/>
      <c r="Z25" s="72"/>
      <c r="AA25" s="72"/>
      <c r="AB25" s="72"/>
      <c r="AC25" s="72"/>
      <c r="AD25" s="72"/>
      <c r="AE25" s="72"/>
      <c r="AF25" s="77"/>
      <c r="AG25" s="72"/>
      <c r="AH25" s="72"/>
      <c r="AI25" s="72"/>
      <c r="AJ25" s="72"/>
      <c r="AK25" s="72"/>
      <c r="AL25" s="72"/>
    </row>
    <row r="26" spans="1:38" x14ac:dyDescent="0.25">
      <c r="A26" s="127"/>
      <c r="B26" s="127"/>
      <c r="C26" s="128" t="s">
        <v>35</v>
      </c>
      <c r="D26" s="128"/>
      <c r="E26" s="128"/>
      <c r="F26" s="120">
        <f>'150 TH'!$S$47</f>
        <v>1.1731746031746029</v>
      </c>
      <c r="G26" s="130">
        <f>G25</f>
        <v>1.54</v>
      </c>
      <c r="H26" s="166">
        <f>((ROUND(F26,2)-G26)/G26)*100</f>
        <v>-24.02597402597403</v>
      </c>
      <c r="I26" s="129"/>
      <c r="J26" s="113">
        <f>'150 TH'!$S$53</f>
        <v>17.460317460317459</v>
      </c>
      <c r="K26" s="130">
        <f>K25</f>
        <v>20.63</v>
      </c>
      <c r="L26" s="166">
        <f>((ROUND(J26,2)-K26)/K26)*100</f>
        <v>-15.365971885603482</v>
      </c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</row>
    <row r="27" spans="1:38" x14ac:dyDescent="0.25">
      <c r="A27" s="38" t="s">
        <v>41</v>
      </c>
      <c r="B27" s="38" t="s">
        <v>36</v>
      </c>
      <c r="C27" s="19" t="s">
        <v>33</v>
      </c>
      <c r="D27" s="19" t="s">
        <v>27</v>
      </c>
      <c r="E27" s="19" t="s">
        <v>20</v>
      </c>
      <c r="F27" s="101">
        <f>'70 TV'!$S$56</f>
        <v>1.8480952380952385</v>
      </c>
      <c r="G27" s="104">
        <f>G28</f>
        <v>1.42</v>
      </c>
      <c r="H27" s="163">
        <f>((ROUND(F27,2)-G27)/G27)*100</f>
        <v>30.281690140845086</v>
      </c>
      <c r="I27" s="103"/>
      <c r="J27" s="101">
        <f>'70 TV'!$S$62</f>
        <v>31.746031746031743</v>
      </c>
      <c r="K27" s="104">
        <f>K28</f>
        <v>17.46</v>
      </c>
      <c r="L27" s="163">
        <f>((ROUND(J27,2)-K27)/K27)*100</f>
        <v>81.844215349369975</v>
      </c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</row>
    <row r="28" spans="1:38" x14ac:dyDescent="0.25">
      <c r="A28" s="39"/>
      <c r="B28" s="39"/>
      <c r="C28" s="24" t="s">
        <v>34</v>
      </c>
      <c r="D28" s="24"/>
      <c r="E28" s="24"/>
      <c r="F28" s="105">
        <f>'110 TV'!$S$56</f>
        <v>1.8390476190476193</v>
      </c>
      <c r="G28" s="24">
        <v>1.42</v>
      </c>
      <c r="H28" s="162">
        <f>((ROUND(F28,2)-G28)/G28)*100</f>
        <v>29.577464788732406</v>
      </c>
      <c r="I28" s="24"/>
      <c r="J28" s="105">
        <f>'110 TV'!$S$62</f>
        <v>31.746031746031743</v>
      </c>
      <c r="K28" s="105">
        <v>17.46</v>
      </c>
      <c r="L28" s="162">
        <f>((ROUND(J28,2)-K28)/K28)*100</f>
        <v>81.844215349369975</v>
      </c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</row>
    <row r="29" spans="1:38" x14ac:dyDescent="0.25">
      <c r="A29" s="40"/>
      <c r="B29" s="40"/>
      <c r="C29" s="100" t="s">
        <v>35</v>
      </c>
      <c r="D29" s="100"/>
      <c r="E29" s="100"/>
      <c r="F29" s="107">
        <f>'150 TV'!$S$56</f>
        <v>1.8301587301587294</v>
      </c>
      <c r="G29" s="110">
        <f>G28</f>
        <v>1.42</v>
      </c>
      <c r="H29" s="162">
        <f>((ROUND(F29,2)-G29)/G29)*100</f>
        <v>28.87323943661973</v>
      </c>
      <c r="I29" s="109"/>
      <c r="J29" s="107">
        <f>'150 TV'!$S$62</f>
        <v>31.746031746031743</v>
      </c>
      <c r="K29" s="110">
        <f>K28</f>
        <v>17.46</v>
      </c>
      <c r="L29" s="162">
        <f>((ROUND(J29,2)-K29)/K29)*100</f>
        <v>81.844215349369975</v>
      </c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</row>
    <row r="30" spans="1:38" x14ac:dyDescent="0.25">
      <c r="A30" s="111" t="s">
        <v>41</v>
      </c>
      <c r="B30" s="111" t="s">
        <v>37</v>
      </c>
      <c r="C30" s="112" t="s">
        <v>33</v>
      </c>
      <c r="D30" s="112" t="s">
        <v>27</v>
      </c>
      <c r="E30" s="112" t="s">
        <v>18</v>
      </c>
      <c r="F30" s="115">
        <f>'70 TH'!$S$56</f>
        <v>1.8538095238095236</v>
      </c>
      <c r="G30" s="126">
        <f>G31</f>
        <v>1.59</v>
      </c>
      <c r="H30" s="164">
        <f>((ROUND(F30,2)-G30)/G30)*100</f>
        <v>16.352201257861633</v>
      </c>
      <c r="I30" s="125"/>
      <c r="J30" s="115">
        <f>'70 TH'!$S$62</f>
        <v>31.746031746031743</v>
      </c>
      <c r="K30" s="126">
        <f>K31</f>
        <v>22.22</v>
      </c>
      <c r="L30" s="164">
        <f>((ROUND(J30,2)-K30)/K30)*100</f>
        <v>42.889288928892896</v>
      </c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</row>
    <row r="31" spans="1:38" x14ac:dyDescent="0.25">
      <c r="A31" s="111"/>
      <c r="B31" s="111"/>
      <c r="C31" s="112" t="s">
        <v>34</v>
      </c>
      <c r="D31" s="112"/>
      <c r="E31" s="112"/>
      <c r="F31" s="113">
        <f>'110 TH'!$S$56</f>
        <v>1.8474603174603172</v>
      </c>
      <c r="G31" s="113">
        <v>1.59</v>
      </c>
      <c r="H31" s="165">
        <f>((ROUND(F31,2)-G31)/G31)*100</f>
        <v>16.352201257861633</v>
      </c>
      <c r="I31" s="116"/>
      <c r="J31" s="113">
        <f>'110 TH'!$S$62</f>
        <v>31.746031746031743</v>
      </c>
      <c r="K31" s="113">
        <v>22.22</v>
      </c>
      <c r="L31" s="165">
        <f>((ROUND(J31,2)-K31)/K31)*100</f>
        <v>42.889288928892896</v>
      </c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</row>
    <row r="32" spans="1:38" x14ac:dyDescent="0.25">
      <c r="A32" s="127"/>
      <c r="B32" s="127"/>
      <c r="C32" s="128" t="s">
        <v>35</v>
      </c>
      <c r="D32" s="128"/>
      <c r="E32" s="128"/>
      <c r="F32" s="120">
        <f>'150 TH'!$S$56</f>
        <v>1.8633333333333328</v>
      </c>
      <c r="G32" s="130">
        <f>G31</f>
        <v>1.59</v>
      </c>
      <c r="H32" s="166">
        <f>((ROUND(F32,2)-G32)/G32)*100</f>
        <v>16.981132075471699</v>
      </c>
      <c r="I32" s="129"/>
      <c r="J32" s="120">
        <f>'150 TH'!$S$62</f>
        <v>31.746031746031743</v>
      </c>
      <c r="K32" s="130">
        <f>K31</f>
        <v>22.22</v>
      </c>
      <c r="L32" s="166">
        <f>((ROUND(J32,2)-K32)/K32)*100</f>
        <v>42.889288928892896</v>
      </c>
      <c r="X32" s="133" t="s">
        <v>45</v>
      </c>
      <c r="Y32" s="133"/>
      <c r="Z32" s="133"/>
      <c r="AA32" s="81"/>
      <c r="AB32" s="81"/>
      <c r="AC32" s="84">
        <v>0.7</v>
      </c>
      <c r="AD32" s="85">
        <v>0.8</v>
      </c>
      <c r="AE32" s="85">
        <v>0.9</v>
      </c>
      <c r="AF32" s="85">
        <v>1</v>
      </c>
      <c r="AG32" s="85">
        <v>1.1000000000000001</v>
      </c>
      <c r="AH32" s="85">
        <v>1.2</v>
      </c>
      <c r="AI32" s="85">
        <v>1.3</v>
      </c>
      <c r="AJ32" s="85">
        <v>1.4</v>
      </c>
      <c r="AK32" s="85">
        <v>1.5</v>
      </c>
      <c r="AL32" s="72"/>
    </row>
    <row r="33" spans="1:38" x14ac:dyDescent="0.25">
      <c r="X33" s="72"/>
      <c r="Y33" s="94">
        <v>-0.53349999999999997</v>
      </c>
      <c r="Z33" s="72">
        <v>1.4336</v>
      </c>
      <c r="AA33" s="72"/>
      <c r="AB33" s="87" t="s">
        <v>47</v>
      </c>
      <c r="AC33" s="89">
        <f t="shared" ref="AC33:AK33" si="9">$Y33*AC$32+$Z33</f>
        <v>1.0601500000000001</v>
      </c>
      <c r="AD33" s="97">
        <f t="shared" si="9"/>
        <v>1.0067999999999999</v>
      </c>
      <c r="AE33" s="97">
        <f t="shared" si="9"/>
        <v>0.95345000000000002</v>
      </c>
      <c r="AF33" s="90">
        <f t="shared" si="9"/>
        <v>0.90010000000000001</v>
      </c>
      <c r="AG33" s="90">
        <f t="shared" si="9"/>
        <v>0.84675</v>
      </c>
      <c r="AH33" s="90">
        <f t="shared" si="9"/>
        <v>0.79339999999999999</v>
      </c>
      <c r="AI33" s="90">
        <f t="shared" si="9"/>
        <v>0.74004999999999999</v>
      </c>
      <c r="AJ33" s="90">
        <f t="shared" si="9"/>
        <v>0.68670000000000009</v>
      </c>
      <c r="AK33" s="90">
        <f t="shared" si="9"/>
        <v>0.63335000000000008</v>
      </c>
      <c r="AL33" s="72"/>
    </row>
    <row r="34" spans="1:38" x14ac:dyDescent="0.25">
      <c r="X34" s="72"/>
      <c r="Y34" s="94">
        <v>-0.52200000000000002</v>
      </c>
      <c r="Z34" s="72">
        <v>1.6064000000000001</v>
      </c>
      <c r="AA34" s="72"/>
      <c r="AB34" s="87" t="s">
        <v>48</v>
      </c>
      <c r="AC34" s="91">
        <f t="shared" ref="AC34:AK34" si="10">$Y$34*AC$32+$Z$34</f>
        <v>1.2410000000000001</v>
      </c>
      <c r="AD34" s="91">
        <f t="shared" si="10"/>
        <v>1.1888000000000001</v>
      </c>
      <c r="AE34" s="96">
        <f t="shared" si="10"/>
        <v>1.1366000000000001</v>
      </c>
      <c r="AF34" s="96">
        <f t="shared" si="10"/>
        <v>1.0844</v>
      </c>
      <c r="AG34" s="92">
        <f t="shared" si="10"/>
        <v>1.0322</v>
      </c>
      <c r="AH34" s="92">
        <f t="shared" si="10"/>
        <v>0.98000000000000009</v>
      </c>
      <c r="AI34" s="92">
        <f t="shared" si="10"/>
        <v>0.92779999999999996</v>
      </c>
      <c r="AJ34" s="92">
        <f t="shared" si="10"/>
        <v>0.87560000000000004</v>
      </c>
      <c r="AK34" s="92">
        <f t="shared" si="10"/>
        <v>0.82340000000000002</v>
      </c>
      <c r="AL34" s="72"/>
    </row>
    <row r="35" spans="1:38" x14ac:dyDescent="0.25">
      <c r="A35" s="44"/>
      <c r="B35" s="44"/>
      <c r="C35" s="44"/>
      <c r="D35" s="44"/>
      <c r="E35" s="44"/>
      <c r="F35" s="135"/>
      <c r="G35" s="135"/>
      <c r="H35" s="135"/>
      <c r="I35" s="64"/>
      <c r="J35" s="135"/>
      <c r="K35" s="135"/>
      <c r="L35" s="135"/>
      <c r="X35" s="72"/>
      <c r="Y35" s="94">
        <v>-0.5847</v>
      </c>
      <c r="Z35" s="72">
        <v>1.8876999999999999</v>
      </c>
      <c r="AA35" s="72"/>
      <c r="AB35" s="87" t="s">
        <v>49</v>
      </c>
      <c r="AC35" s="91">
        <f t="shared" ref="AC35:AK35" si="11">$Y$35*AC$32+$Z$35</f>
        <v>1.47841</v>
      </c>
      <c r="AD35" s="96">
        <f t="shared" si="11"/>
        <v>1.41994</v>
      </c>
      <c r="AE35" s="96">
        <f t="shared" si="11"/>
        <v>1.36147</v>
      </c>
      <c r="AF35" s="92">
        <f t="shared" si="11"/>
        <v>1.3029999999999999</v>
      </c>
      <c r="AG35" s="92">
        <f t="shared" si="11"/>
        <v>1.2445299999999999</v>
      </c>
      <c r="AH35" s="92">
        <f t="shared" si="11"/>
        <v>1.1860599999999999</v>
      </c>
      <c r="AI35" s="92">
        <f t="shared" si="11"/>
        <v>1.1275899999999999</v>
      </c>
      <c r="AJ35" s="92">
        <f t="shared" si="11"/>
        <v>1.0691199999999998</v>
      </c>
      <c r="AK35" s="92">
        <f t="shared" si="11"/>
        <v>1.01065</v>
      </c>
      <c r="AL35" s="72"/>
    </row>
    <row r="36" spans="1:38" x14ac:dyDescent="0.25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X36" s="72"/>
      <c r="Y36" s="94">
        <v>-0.56810000000000005</v>
      </c>
      <c r="Z36" s="72">
        <v>2.0152999999999999</v>
      </c>
      <c r="AA36" s="72"/>
      <c r="AB36" s="87" t="s">
        <v>50</v>
      </c>
      <c r="AC36" s="91">
        <f t="shared" ref="AC36:AK37" si="12">$Y36*AC$32+$Z36</f>
        <v>1.6176299999999999</v>
      </c>
      <c r="AD36" s="91">
        <f t="shared" si="12"/>
        <v>1.5608199999999999</v>
      </c>
      <c r="AE36" s="96">
        <f t="shared" si="12"/>
        <v>1.5040099999999998</v>
      </c>
      <c r="AF36" s="96">
        <f t="shared" si="12"/>
        <v>1.4471999999999998</v>
      </c>
      <c r="AG36" s="92">
        <f t="shared" si="12"/>
        <v>1.3903899999999998</v>
      </c>
      <c r="AH36" s="92">
        <f t="shared" si="12"/>
        <v>1.33358</v>
      </c>
      <c r="AI36" s="92">
        <f t="shared" si="12"/>
        <v>1.2767699999999997</v>
      </c>
      <c r="AJ36" s="92">
        <f t="shared" si="12"/>
        <v>1.2199599999999999</v>
      </c>
      <c r="AK36" s="92">
        <f t="shared" si="12"/>
        <v>1.1631499999999999</v>
      </c>
      <c r="AL36" s="72"/>
    </row>
    <row r="37" spans="1:38" x14ac:dyDescent="0.25">
      <c r="A37" s="49"/>
      <c r="B37" s="49"/>
      <c r="C37" s="44"/>
      <c r="D37" s="44"/>
      <c r="E37" s="44"/>
      <c r="F37" s="45"/>
      <c r="G37" s="65"/>
      <c r="H37" s="45"/>
      <c r="I37" s="50"/>
      <c r="J37" s="45"/>
      <c r="K37" s="46"/>
      <c r="L37" s="45"/>
      <c r="X37" s="72"/>
      <c r="Y37" s="99">
        <v>1.1900000000000001E-2</v>
      </c>
      <c r="Z37" s="82">
        <v>1.8418000000000001</v>
      </c>
      <c r="AA37" s="82"/>
      <c r="AB37" s="87" t="s">
        <v>51</v>
      </c>
      <c r="AC37" s="93">
        <f t="shared" si="12"/>
        <v>1.8501300000000001</v>
      </c>
      <c r="AD37" s="93">
        <f t="shared" si="12"/>
        <v>1.8513200000000001</v>
      </c>
      <c r="AE37" s="93">
        <f t="shared" si="12"/>
        <v>1.8525100000000001</v>
      </c>
      <c r="AF37" s="93">
        <f t="shared" si="12"/>
        <v>1.8537000000000001</v>
      </c>
      <c r="AG37" s="93">
        <f t="shared" si="12"/>
        <v>1.8548900000000001</v>
      </c>
      <c r="AH37" s="93">
        <f t="shared" si="12"/>
        <v>1.8560800000000002</v>
      </c>
      <c r="AI37" s="93">
        <f t="shared" si="12"/>
        <v>1.8572700000000002</v>
      </c>
      <c r="AJ37" s="93">
        <f t="shared" si="12"/>
        <v>1.85846</v>
      </c>
      <c r="AK37" s="93">
        <f t="shared" si="12"/>
        <v>1.85965</v>
      </c>
      <c r="AL37" s="72"/>
    </row>
    <row r="38" spans="1:38" x14ac:dyDescent="0.25">
      <c r="A38" s="49"/>
      <c r="B38" s="49"/>
      <c r="C38" s="44"/>
      <c r="D38" s="44"/>
      <c r="E38" s="44"/>
      <c r="F38" s="45"/>
      <c r="G38" s="44"/>
      <c r="H38" s="45"/>
      <c r="I38" s="50"/>
      <c r="J38" s="45"/>
      <c r="K38" s="45"/>
      <c r="L38" s="45"/>
      <c r="X38" s="75"/>
      <c r="Y38" s="75"/>
      <c r="Z38" s="75"/>
      <c r="AA38" s="75"/>
      <c r="AB38" s="75"/>
      <c r="AC38" s="80"/>
      <c r="AD38" s="77"/>
      <c r="AE38" s="72"/>
      <c r="AF38" s="72"/>
      <c r="AG38" s="72"/>
      <c r="AH38" s="72"/>
      <c r="AI38" s="72"/>
      <c r="AJ38" s="72"/>
      <c r="AK38" s="72"/>
      <c r="AL38" s="72"/>
    </row>
    <row r="39" spans="1:38" x14ac:dyDescent="0.25">
      <c r="A39" s="49"/>
      <c r="B39" s="49"/>
      <c r="C39" s="44"/>
      <c r="D39" s="44"/>
      <c r="E39" s="44"/>
      <c r="F39" s="45"/>
      <c r="G39" s="65"/>
      <c r="H39" s="45"/>
      <c r="I39" s="50"/>
      <c r="J39" s="45"/>
      <c r="K39" s="46"/>
      <c r="L39" s="45"/>
      <c r="S39" s="32"/>
    </row>
    <row r="40" spans="1:38" x14ac:dyDescent="0.25">
      <c r="A40" s="49"/>
      <c r="B40" s="49"/>
      <c r="C40" s="44"/>
      <c r="D40" s="44"/>
      <c r="E40" s="44"/>
      <c r="F40" s="45"/>
      <c r="G40" s="66"/>
      <c r="H40" s="45"/>
      <c r="I40" s="50"/>
      <c r="J40" s="45"/>
      <c r="K40" s="63"/>
      <c r="L40" s="45"/>
      <c r="S40" s="32"/>
    </row>
    <row r="41" spans="1:38" x14ac:dyDescent="0.25">
      <c r="A41" s="49"/>
      <c r="B41" s="49"/>
      <c r="C41" s="44"/>
      <c r="D41" s="44"/>
      <c r="E41" s="44"/>
      <c r="F41" s="45"/>
      <c r="G41" s="44"/>
      <c r="H41" s="45"/>
      <c r="I41" s="50"/>
      <c r="J41" s="45"/>
      <c r="K41" s="45"/>
      <c r="L41" s="45"/>
    </row>
    <row r="42" spans="1:38" x14ac:dyDescent="0.25">
      <c r="A42" s="49"/>
      <c r="B42" s="49"/>
      <c r="C42" s="44"/>
      <c r="D42" s="44"/>
      <c r="E42" s="44"/>
      <c r="F42" s="45"/>
      <c r="G42" s="66"/>
      <c r="H42" s="45"/>
      <c r="I42" s="50"/>
      <c r="J42" s="45"/>
      <c r="K42" s="63"/>
      <c r="L42" s="45"/>
    </row>
    <row r="43" spans="1:38" x14ac:dyDescent="0.25">
      <c r="A43" s="49"/>
      <c r="B43" s="49"/>
      <c r="C43" s="44"/>
      <c r="D43" s="44"/>
      <c r="E43" s="44"/>
      <c r="F43" s="45"/>
      <c r="G43" s="65"/>
      <c r="H43" s="45"/>
      <c r="I43" s="50"/>
      <c r="J43" s="45"/>
      <c r="K43" s="46"/>
      <c r="L43" s="45"/>
      <c r="S43" s="32"/>
    </row>
    <row r="44" spans="1:38" x14ac:dyDescent="0.25">
      <c r="A44" s="49"/>
      <c r="B44" s="49"/>
      <c r="C44" s="44"/>
      <c r="D44" s="44"/>
      <c r="E44" s="44"/>
      <c r="F44" s="45"/>
      <c r="G44" s="47"/>
      <c r="H44" s="45"/>
      <c r="I44" s="44"/>
      <c r="J44" s="45"/>
      <c r="K44" s="45"/>
      <c r="L44" s="45"/>
      <c r="S44" s="32"/>
    </row>
    <row r="45" spans="1:38" x14ac:dyDescent="0.25">
      <c r="A45" s="49"/>
      <c r="B45" s="49"/>
      <c r="C45" s="44"/>
      <c r="D45" s="44"/>
      <c r="E45" s="44"/>
      <c r="F45" s="45"/>
      <c r="G45" s="65"/>
      <c r="H45" s="45"/>
      <c r="I45" s="44"/>
      <c r="J45" s="45"/>
      <c r="K45" s="67"/>
      <c r="L45" s="45"/>
    </row>
    <row r="46" spans="1:38" x14ac:dyDescent="0.25">
      <c r="A46" s="49"/>
      <c r="B46" s="49"/>
      <c r="C46" s="44"/>
      <c r="D46" s="44"/>
      <c r="E46" s="44"/>
      <c r="F46" s="45"/>
      <c r="G46" s="66"/>
      <c r="H46" s="45"/>
      <c r="I46" s="50"/>
      <c r="J46" s="45"/>
      <c r="K46" s="63"/>
      <c r="L46" s="45"/>
    </row>
    <row r="47" spans="1:38" x14ac:dyDescent="0.25">
      <c r="A47" s="49"/>
      <c r="B47" s="49"/>
      <c r="C47" s="44"/>
      <c r="D47" s="44"/>
      <c r="E47" s="44"/>
      <c r="F47" s="45"/>
      <c r="G47" s="44"/>
      <c r="H47" s="45"/>
      <c r="I47" s="50"/>
      <c r="J47" s="45"/>
      <c r="K47" s="45"/>
      <c r="L47" s="45"/>
      <c r="S47" s="32"/>
    </row>
    <row r="48" spans="1:38" x14ac:dyDescent="0.25">
      <c r="A48" s="49"/>
      <c r="B48" s="49"/>
      <c r="C48" s="44"/>
      <c r="D48" s="44"/>
      <c r="E48" s="44"/>
      <c r="F48" s="45"/>
      <c r="G48" s="66"/>
      <c r="H48" s="45"/>
      <c r="I48" s="50"/>
      <c r="J48" s="45"/>
      <c r="K48" s="63"/>
      <c r="L48" s="45"/>
      <c r="S48" s="32"/>
    </row>
    <row r="49" spans="1:19" x14ac:dyDescent="0.25">
      <c r="A49" s="49"/>
      <c r="B49" s="49"/>
      <c r="C49" s="44"/>
      <c r="D49" s="44"/>
      <c r="E49" s="44"/>
      <c r="F49" s="45"/>
      <c r="G49" s="46"/>
      <c r="H49" s="45"/>
      <c r="I49" s="50"/>
      <c r="J49" s="45"/>
      <c r="K49" s="46"/>
      <c r="L49" s="45"/>
    </row>
    <row r="50" spans="1:19" x14ac:dyDescent="0.25">
      <c r="A50" s="49"/>
      <c r="B50" s="49"/>
      <c r="C50" s="44"/>
      <c r="D50" s="44"/>
      <c r="E50" s="44"/>
      <c r="F50" s="45"/>
      <c r="G50" s="45"/>
      <c r="H50" s="45"/>
      <c r="I50" s="44"/>
      <c r="J50" s="45"/>
      <c r="K50" s="45"/>
      <c r="L50" s="45"/>
    </row>
    <row r="51" spans="1:19" x14ac:dyDescent="0.25">
      <c r="A51" s="49"/>
      <c r="B51" s="49"/>
      <c r="C51" s="44"/>
      <c r="D51" s="44"/>
      <c r="E51" s="44"/>
      <c r="F51" s="45"/>
      <c r="G51" s="46"/>
      <c r="H51" s="45"/>
      <c r="I51" s="50"/>
      <c r="J51" s="45"/>
      <c r="K51" s="46"/>
      <c r="L51" s="45"/>
      <c r="O51" s="42"/>
      <c r="P51" s="42"/>
      <c r="S51" s="32"/>
    </row>
    <row r="52" spans="1:19" x14ac:dyDescent="0.25">
      <c r="A52" s="49"/>
      <c r="B52" s="49"/>
      <c r="C52" s="44"/>
      <c r="D52" s="44"/>
      <c r="E52" s="44"/>
      <c r="F52" s="45"/>
      <c r="G52" s="63"/>
      <c r="H52" s="45"/>
      <c r="I52" s="50"/>
      <c r="J52" s="45"/>
      <c r="K52" s="63"/>
      <c r="L52" s="45"/>
      <c r="O52" s="42"/>
      <c r="P52" s="42"/>
      <c r="S52" s="32"/>
    </row>
    <row r="53" spans="1:19" x14ac:dyDescent="0.25">
      <c r="A53" s="49"/>
      <c r="B53" s="49"/>
      <c r="C53" s="44"/>
      <c r="D53" s="44"/>
      <c r="E53" s="44"/>
      <c r="F53" s="45"/>
      <c r="G53" s="45"/>
      <c r="H53" s="45"/>
      <c r="I53" s="50"/>
      <c r="J53" s="45"/>
      <c r="K53" s="45"/>
      <c r="L53" s="45"/>
      <c r="O53" s="42"/>
      <c r="P53" s="42"/>
    </row>
    <row r="54" spans="1:19" x14ac:dyDescent="0.25">
      <c r="A54" s="49"/>
      <c r="B54" s="49"/>
      <c r="C54" s="44"/>
      <c r="D54" s="44"/>
      <c r="E54" s="44"/>
      <c r="F54" s="45"/>
      <c r="G54" s="63"/>
      <c r="H54" s="45"/>
      <c r="I54" s="50"/>
      <c r="J54" s="45"/>
      <c r="K54" s="63"/>
      <c r="L54" s="45"/>
      <c r="O54" s="42"/>
      <c r="P54" s="42"/>
    </row>
    <row r="55" spans="1:19" x14ac:dyDescent="0.25">
      <c r="A55" s="49"/>
      <c r="B55" s="49"/>
      <c r="C55" s="44"/>
      <c r="D55" s="44"/>
      <c r="E55" s="44"/>
      <c r="F55" s="45"/>
      <c r="G55" s="46"/>
      <c r="H55" s="45"/>
      <c r="I55" s="50"/>
      <c r="J55" s="45"/>
      <c r="K55" s="46"/>
      <c r="L55" s="45"/>
      <c r="O55" s="42"/>
      <c r="P55" s="42"/>
      <c r="S55" s="32"/>
    </row>
    <row r="56" spans="1:19" x14ac:dyDescent="0.25">
      <c r="A56" s="49"/>
      <c r="B56" s="49"/>
      <c r="C56" s="44"/>
      <c r="D56" s="44"/>
      <c r="E56" s="44"/>
      <c r="F56" s="45"/>
      <c r="G56" s="47"/>
      <c r="H56" s="45"/>
      <c r="I56" s="44"/>
      <c r="J56" s="45"/>
      <c r="K56" s="45"/>
      <c r="L56" s="45"/>
      <c r="O56" s="42"/>
      <c r="P56" s="42"/>
      <c r="S56" s="32"/>
    </row>
    <row r="57" spans="1:19" x14ac:dyDescent="0.25">
      <c r="A57" s="49"/>
      <c r="B57" s="49"/>
      <c r="C57" s="44"/>
      <c r="D57" s="44"/>
      <c r="E57" s="44"/>
      <c r="F57" s="45"/>
      <c r="G57" s="46"/>
      <c r="H57" s="45"/>
      <c r="I57" s="50"/>
      <c r="J57" s="45"/>
      <c r="K57" s="46"/>
      <c r="L57" s="45"/>
      <c r="O57" s="42"/>
      <c r="P57" s="42"/>
    </row>
    <row r="58" spans="1:19" x14ac:dyDescent="0.25">
      <c r="A58" s="49"/>
      <c r="B58" s="49"/>
      <c r="C58" s="44"/>
      <c r="D58" s="44"/>
      <c r="E58" s="44"/>
      <c r="F58" s="45"/>
      <c r="G58" s="63"/>
      <c r="H58" s="45"/>
      <c r="I58" s="50"/>
      <c r="J58" s="45"/>
      <c r="K58" s="63"/>
      <c r="L58" s="45"/>
      <c r="O58" s="42"/>
      <c r="P58" s="42"/>
    </row>
    <row r="59" spans="1:19" x14ac:dyDescent="0.25">
      <c r="A59" s="49"/>
      <c r="B59" s="49"/>
      <c r="C59" s="44"/>
      <c r="D59" s="44"/>
      <c r="E59" s="44"/>
      <c r="F59" s="45"/>
      <c r="G59" s="45"/>
      <c r="H59" s="45"/>
      <c r="I59" s="50"/>
      <c r="J59" s="45"/>
      <c r="K59" s="45"/>
      <c r="L59" s="45"/>
      <c r="O59" s="42"/>
      <c r="P59" s="42"/>
    </row>
    <row r="60" spans="1:19" x14ac:dyDescent="0.25">
      <c r="A60" s="49"/>
      <c r="B60" s="49"/>
      <c r="C60" s="44"/>
      <c r="D60" s="44"/>
      <c r="E60" s="44"/>
      <c r="F60" s="45"/>
      <c r="G60" s="63"/>
      <c r="H60" s="45"/>
      <c r="I60" s="50"/>
      <c r="J60" s="45"/>
      <c r="K60" s="63"/>
      <c r="L60" s="45"/>
      <c r="O60" s="42"/>
      <c r="P60" s="42"/>
    </row>
    <row r="61" spans="1:19" x14ac:dyDescent="0.25">
      <c r="A61" s="49"/>
      <c r="B61" s="49"/>
      <c r="C61" s="44"/>
      <c r="D61" s="44"/>
      <c r="E61" s="44"/>
      <c r="F61" s="45"/>
      <c r="G61" s="46"/>
      <c r="H61" s="45"/>
      <c r="I61" s="50"/>
      <c r="J61" s="45"/>
      <c r="K61" s="46"/>
      <c r="L61" s="45"/>
    </row>
    <row r="62" spans="1:19" x14ac:dyDescent="0.25">
      <c r="A62" s="49"/>
      <c r="B62" s="49"/>
      <c r="C62" s="44"/>
      <c r="D62" s="44"/>
      <c r="E62" s="44"/>
      <c r="F62" s="45"/>
      <c r="G62" s="44"/>
      <c r="H62" s="45"/>
      <c r="I62" s="44"/>
      <c r="J62" s="45"/>
      <c r="K62" s="45"/>
      <c r="L62" s="45"/>
    </row>
    <row r="63" spans="1:19" x14ac:dyDescent="0.25">
      <c r="A63" s="49"/>
      <c r="B63" s="49"/>
      <c r="C63" s="44"/>
      <c r="D63" s="44"/>
      <c r="E63" s="44"/>
      <c r="F63" s="45"/>
      <c r="G63" s="46"/>
      <c r="H63" s="45"/>
      <c r="I63" s="50"/>
      <c r="J63" s="45"/>
      <c r="K63" s="46"/>
      <c r="L63" s="45"/>
    </row>
    <row r="64" spans="1:19" x14ac:dyDescent="0.25">
      <c r="A64" s="49"/>
      <c r="B64" s="49"/>
      <c r="C64" s="44"/>
      <c r="D64" s="44"/>
      <c r="E64" s="44"/>
      <c r="F64" s="45"/>
      <c r="G64" s="63"/>
      <c r="H64" s="45"/>
      <c r="I64" s="50"/>
      <c r="J64" s="45"/>
      <c r="K64" s="63"/>
      <c r="L64" s="45"/>
    </row>
    <row r="65" spans="1:12" x14ac:dyDescent="0.25">
      <c r="A65" s="49"/>
      <c r="B65" s="49"/>
      <c r="C65" s="44"/>
      <c r="D65" s="44"/>
      <c r="E65" s="44"/>
      <c r="F65" s="45"/>
      <c r="G65" s="45"/>
      <c r="H65" s="45"/>
      <c r="I65" s="50"/>
      <c r="J65" s="45"/>
      <c r="K65" s="45"/>
      <c r="L65" s="45"/>
    </row>
    <row r="66" spans="1:12" x14ac:dyDescent="0.25">
      <c r="A66" s="49"/>
      <c r="B66" s="49"/>
      <c r="C66" s="44"/>
      <c r="D66" s="44"/>
      <c r="E66" s="44"/>
      <c r="F66" s="45"/>
      <c r="G66" s="63"/>
      <c r="H66" s="45"/>
      <c r="I66" s="50"/>
      <c r="J66" s="45"/>
      <c r="K66" s="63"/>
      <c r="L66" s="45"/>
    </row>
  </sheetData>
  <mergeCells count="6">
    <mergeCell ref="X32:Z32"/>
    <mergeCell ref="F1:H1"/>
    <mergeCell ref="J1:L1"/>
    <mergeCell ref="F35:H35"/>
    <mergeCell ref="J35:L35"/>
    <mergeCell ref="X15:Z15"/>
  </mergeCells>
  <conditionalFormatting sqref="L37:L39">
    <cfRule type="iconSet" priority="115">
      <iconSet iconSet="3Arrows">
        <cfvo type="percent" val="0"/>
        <cfvo type="num" val="0"/>
        <cfvo type="num" val="0" gte="0"/>
      </iconSet>
    </cfRule>
  </conditionalFormatting>
  <conditionalFormatting sqref="H37:H39">
    <cfRule type="iconSet" priority="114">
      <iconSet iconSet="3Arrows">
        <cfvo type="percent" val="0"/>
        <cfvo type="num" val="0"/>
        <cfvo type="num" val="0" gte="0"/>
      </iconSet>
    </cfRule>
  </conditionalFormatting>
  <conditionalFormatting sqref="H46:H48">
    <cfRule type="iconSet" priority="111">
      <iconSet iconSet="3Arrows">
        <cfvo type="percent" val="0"/>
        <cfvo type="num" val="0"/>
        <cfvo type="num" val="0" gte="0"/>
      </iconSet>
    </cfRule>
  </conditionalFormatting>
  <conditionalFormatting sqref="H40:H42">
    <cfRule type="iconSet" priority="113">
      <iconSet iconSet="3Arrows">
        <cfvo type="percent" val="0"/>
        <cfvo type="num" val="0"/>
        <cfvo type="num" val="0" gte="0"/>
      </iconSet>
    </cfRule>
  </conditionalFormatting>
  <conditionalFormatting sqref="H43:H45">
    <cfRule type="iconSet" priority="112">
      <iconSet iconSet="3Arrows">
        <cfvo type="percent" val="0"/>
        <cfvo type="num" val="0"/>
        <cfvo type="num" val="0" gte="0"/>
      </iconSet>
    </cfRule>
  </conditionalFormatting>
  <conditionalFormatting sqref="H49:H51">
    <cfRule type="iconSet" priority="110">
      <iconSet iconSet="3Arrows">
        <cfvo type="percent" val="0"/>
        <cfvo type="num" val="0"/>
        <cfvo type="num" val="0" gte="0"/>
      </iconSet>
    </cfRule>
  </conditionalFormatting>
  <conditionalFormatting sqref="H52:H54">
    <cfRule type="iconSet" priority="109">
      <iconSet iconSet="3Arrows">
        <cfvo type="percent" val="0"/>
        <cfvo type="num" val="0"/>
        <cfvo type="num" val="0" gte="0"/>
      </iconSet>
    </cfRule>
  </conditionalFormatting>
  <conditionalFormatting sqref="H55:H57">
    <cfRule type="iconSet" priority="108">
      <iconSet iconSet="3Arrows">
        <cfvo type="percent" val="0"/>
        <cfvo type="num" val="0"/>
        <cfvo type="num" val="0" gte="0"/>
      </iconSet>
    </cfRule>
  </conditionalFormatting>
  <conditionalFormatting sqref="H58:H60">
    <cfRule type="iconSet" priority="107">
      <iconSet iconSet="3Arrows">
        <cfvo type="percent" val="0"/>
        <cfvo type="num" val="0"/>
        <cfvo type="num" val="0" gte="0"/>
      </iconSet>
    </cfRule>
  </conditionalFormatting>
  <conditionalFormatting sqref="H61:H63">
    <cfRule type="iconSet" priority="106">
      <iconSet iconSet="3Arrows">
        <cfvo type="percent" val="0"/>
        <cfvo type="num" val="0"/>
        <cfvo type="num" val="0" gte="0"/>
      </iconSet>
    </cfRule>
  </conditionalFormatting>
  <conditionalFormatting sqref="H64:H66">
    <cfRule type="iconSet" priority="105">
      <iconSet iconSet="3Arrows">
        <cfvo type="percent" val="0"/>
        <cfvo type="num" val="0"/>
        <cfvo type="num" val="0" gte="0"/>
      </iconSet>
    </cfRule>
  </conditionalFormatting>
  <conditionalFormatting sqref="L40:L42">
    <cfRule type="iconSet" priority="104">
      <iconSet iconSet="3Arrows">
        <cfvo type="percent" val="0"/>
        <cfvo type="num" val="0"/>
        <cfvo type="num" val="0" gte="0"/>
      </iconSet>
    </cfRule>
  </conditionalFormatting>
  <conditionalFormatting sqref="L43:L45">
    <cfRule type="iconSet" priority="103">
      <iconSet iconSet="3Arrows">
        <cfvo type="percent" val="0"/>
        <cfvo type="num" val="0"/>
        <cfvo type="num" val="0" gte="0"/>
      </iconSet>
    </cfRule>
  </conditionalFormatting>
  <conditionalFormatting sqref="L46:L48">
    <cfRule type="iconSet" priority="102">
      <iconSet iconSet="3Arrows">
        <cfvo type="percent" val="0"/>
        <cfvo type="num" val="0"/>
        <cfvo type="num" val="0" gte="0"/>
      </iconSet>
    </cfRule>
  </conditionalFormatting>
  <conditionalFormatting sqref="L49:L51">
    <cfRule type="iconSet" priority="101">
      <iconSet iconSet="3Arrows">
        <cfvo type="percent" val="0"/>
        <cfvo type="num" val="0"/>
        <cfvo type="num" val="0" gte="0"/>
      </iconSet>
    </cfRule>
  </conditionalFormatting>
  <conditionalFormatting sqref="L52:L54">
    <cfRule type="iconSet" priority="100">
      <iconSet iconSet="3Arrows">
        <cfvo type="percent" val="0"/>
        <cfvo type="num" val="0"/>
        <cfvo type="num" val="0" gte="0"/>
      </iconSet>
    </cfRule>
  </conditionalFormatting>
  <conditionalFormatting sqref="L55:L57">
    <cfRule type="iconSet" priority="99">
      <iconSet iconSet="3Arrows">
        <cfvo type="percent" val="0"/>
        <cfvo type="num" val="0"/>
        <cfvo type="num" val="0" gte="0"/>
      </iconSet>
    </cfRule>
  </conditionalFormatting>
  <conditionalFormatting sqref="L58:L60">
    <cfRule type="iconSet" priority="98">
      <iconSet iconSet="3Arrows">
        <cfvo type="percent" val="0"/>
        <cfvo type="num" val="0"/>
        <cfvo type="num" val="0" gte="0"/>
      </iconSet>
    </cfRule>
  </conditionalFormatting>
  <conditionalFormatting sqref="L61:L63">
    <cfRule type="iconSet" priority="97">
      <iconSet iconSet="3Arrows">
        <cfvo type="percent" val="0"/>
        <cfvo type="num" val="0"/>
        <cfvo type="num" val="0" gte="0"/>
      </iconSet>
    </cfRule>
  </conditionalFormatting>
  <conditionalFormatting sqref="L64:L66">
    <cfRule type="iconSet" priority="96">
      <iconSet iconSet="3Arrows">
        <cfvo type="percent" val="0"/>
        <cfvo type="num" val="0"/>
        <cfvo type="num" val="0" gte="0"/>
      </iconSet>
    </cfRule>
  </conditionalFormatting>
  <conditionalFormatting sqref="H3">
    <cfRule type="iconSet" priority="61">
      <iconSet iconSet="3Arrows">
        <cfvo type="percent" val="0"/>
        <cfvo type="num" val="0"/>
        <cfvo type="num" val="0" gte="0"/>
      </iconSet>
    </cfRule>
  </conditionalFormatting>
  <conditionalFormatting sqref="H4">
    <cfRule type="iconSet" priority="60">
      <iconSet iconSet="3Arrows">
        <cfvo type="percent" val="0"/>
        <cfvo type="num" val="0"/>
        <cfvo type="num" val="0" gte="0"/>
      </iconSet>
    </cfRule>
  </conditionalFormatting>
  <conditionalFormatting sqref="H5">
    <cfRule type="iconSet" priority="59">
      <iconSet iconSet="3Arrows">
        <cfvo type="percent" val="0"/>
        <cfvo type="num" val="0"/>
        <cfvo type="num" val="0" gte="0"/>
      </iconSet>
    </cfRule>
  </conditionalFormatting>
  <conditionalFormatting sqref="H6">
    <cfRule type="iconSet" priority="58">
      <iconSet iconSet="3Arrows">
        <cfvo type="percent" val="0"/>
        <cfvo type="num" val="0"/>
        <cfvo type="num" val="0" gte="0"/>
      </iconSet>
    </cfRule>
  </conditionalFormatting>
  <conditionalFormatting sqref="H7">
    <cfRule type="iconSet" priority="57">
      <iconSet iconSet="3Arrows">
        <cfvo type="percent" val="0"/>
        <cfvo type="num" val="0"/>
        <cfvo type="num" val="0" gte="0"/>
      </iconSet>
    </cfRule>
  </conditionalFormatting>
  <conditionalFormatting sqref="H8">
    <cfRule type="iconSet" priority="56">
      <iconSet iconSet="3Arrows">
        <cfvo type="percent" val="0"/>
        <cfvo type="num" val="0"/>
        <cfvo type="num" val="0" gte="0"/>
      </iconSet>
    </cfRule>
  </conditionalFormatting>
  <conditionalFormatting sqref="L3">
    <cfRule type="iconSet" priority="54">
      <iconSet iconSet="3Arrows">
        <cfvo type="percent" val="0"/>
        <cfvo type="num" val="0"/>
        <cfvo type="num" val="0" gte="0"/>
      </iconSet>
    </cfRule>
  </conditionalFormatting>
  <conditionalFormatting sqref="L4">
    <cfRule type="iconSet" priority="53">
      <iconSet iconSet="3Arrows">
        <cfvo type="percent" val="0"/>
        <cfvo type="num" val="0"/>
        <cfvo type="num" val="0" gte="0"/>
      </iconSet>
    </cfRule>
  </conditionalFormatting>
  <conditionalFormatting sqref="L5">
    <cfRule type="iconSet" priority="52">
      <iconSet iconSet="3Arrows">
        <cfvo type="percent" val="0"/>
        <cfvo type="num" val="0"/>
        <cfvo type="num" val="0" gte="0"/>
      </iconSet>
    </cfRule>
  </conditionalFormatting>
  <conditionalFormatting sqref="L6">
    <cfRule type="iconSet" priority="51">
      <iconSet iconSet="3Arrows">
        <cfvo type="percent" val="0"/>
        <cfvo type="num" val="0"/>
        <cfvo type="num" val="0" gte="0"/>
      </iconSet>
    </cfRule>
  </conditionalFormatting>
  <conditionalFormatting sqref="L7">
    <cfRule type="iconSet" priority="50">
      <iconSet iconSet="3Arrows">
        <cfvo type="percent" val="0"/>
        <cfvo type="num" val="0"/>
        <cfvo type="num" val="0" gte="0"/>
      </iconSet>
    </cfRule>
  </conditionalFormatting>
  <conditionalFormatting sqref="L8">
    <cfRule type="iconSet" priority="49">
      <iconSet iconSet="3Arrows">
        <cfvo type="percent" val="0"/>
        <cfvo type="num" val="0"/>
        <cfvo type="num" val="0" gte="0"/>
      </iconSet>
    </cfRule>
  </conditionalFormatting>
  <conditionalFormatting sqref="L9">
    <cfRule type="iconSet" priority="48">
      <iconSet iconSet="3Arrows">
        <cfvo type="percent" val="0"/>
        <cfvo type="num" val="0"/>
        <cfvo type="num" val="0" gte="0"/>
      </iconSet>
    </cfRule>
  </conditionalFormatting>
  <conditionalFormatting sqref="L10">
    <cfRule type="iconSet" priority="47">
      <iconSet iconSet="3Arrows">
        <cfvo type="percent" val="0"/>
        <cfvo type="num" val="0"/>
        <cfvo type="num" val="0" gte="0"/>
      </iconSet>
    </cfRule>
  </conditionalFormatting>
  <conditionalFormatting sqref="L11">
    <cfRule type="iconSet" priority="46">
      <iconSet iconSet="3Arrows">
        <cfvo type="percent" val="0"/>
        <cfvo type="num" val="0"/>
        <cfvo type="num" val="0" gte="0"/>
      </iconSet>
    </cfRule>
  </conditionalFormatting>
  <conditionalFormatting sqref="L12">
    <cfRule type="iconSet" priority="45">
      <iconSet iconSet="3Arrows">
        <cfvo type="percent" val="0"/>
        <cfvo type="num" val="0"/>
        <cfvo type="num" val="0" gte="0"/>
      </iconSet>
    </cfRule>
  </conditionalFormatting>
  <conditionalFormatting sqref="L13">
    <cfRule type="iconSet" priority="44">
      <iconSet iconSet="3Arrows">
        <cfvo type="percent" val="0"/>
        <cfvo type="num" val="0"/>
        <cfvo type="num" val="0" gte="0"/>
      </iconSet>
    </cfRule>
  </conditionalFormatting>
  <conditionalFormatting sqref="L14">
    <cfRule type="iconSet" priority="43">
      <iconSet iconSet="3Arrows">
        <cfvo type="percent" val="0"/>
        <cfvo type="num" val="0"/>
        <cfvo type="num" val="0" gte="0"/>
      </iconSet>
    </cfRule>
  </conditionalFormatting>
  <conditionalFormatting sqref="H9">
    <cfRule type="iconSet" priority="42">
      <iconSet iconSet="3Arrows">
        <cfvo type="percent" val="0"/>
        <cfvo type="num" val="0"/>
        <cfvo type="num" val="0" gte="0"/>
      </iconSet>
    </cfRule>
  </conditionalFormatting>
  <conditionalFormatting sqref="H10">
    <cfRule type="iconSet" priority="41">
      <iconSet iconSet="3Arrows">
        <cfvo type="percent" val="0"/>
        <cfvo type="num" val="0"/>
        <cfvo type="num" val="0" gte="0"/>
      </iconSet>
    </cfRule>
  </conditionalFormatting>
  <conditionalFormatting sqref="H11">
    <cfRule type="iconSet" priority="40">
      <iconSet iconSet="3Arrows">
        <cfvo type="percent" val="0"/>
        <cfvo type="num" val="0"/>
        <cfvo type="num" val="0" gte="0"/>
      </iconSet>
    </cfRule>
  </conditionalFormatting>
  <conditionalFormatting sqref="H12">
    <cfRule type="iconSet" priority="39">
      <iconSet iconSet="3Arrows">
        <cfvo type="percent" val="0"/>
        <cfvo type="num" val="0"/>
        <cfvo type="num" val="0" gte="0"/>
      </iconSet>
    </cfRule>
  </conditionalFormatting>
  <conditionalFormatting sqref="H13">
    <cfRule type="iconSet" priority="38">
      <iconSet iconSet="3Arrows">
        <cfvo type="percent" val="0"/>
        <cfvo type="num" val="0"/>
        <cfvo type="num" val="0" gte="0"/>
      </iconSet>
    </cfRule>
  </conditionalFormatting>
  <conditionalFormatting sqref="H14">
    <cfRule type="iconSet" priority="37">
      <iconSet iconSet="3Arrows">
        <cfvo type="percent" val="0"/>
        <cfvo type="num" val="0"/>
        <cfvo type="num" val="0" gte="0"/>
      </iconSet>
    </cfRule>
  </conditionalFormatting>
  <conditionalFormatting sqref="H15">
    <cfRule type="iconSet" priority="36">
      <iconSet iconSet="3Arrows">
        <cfvo type="percent" val="0"/>
        <cfvo type="num" val="0"/>
        <cfvo type="num" val="0" gte="0"/>
      </iconSet>
    </cfRule>
  </conditionalFormatting>
  <conditionalFormatting sqref="H16">
    <cfRule type="iconSet" priority="35">
      <iconSet iconSet="3Arrows">
        <cfvo type="percent" val="0"/>
        <cfvo type="num" val="0"/>
        <cfvo type="num" val="0" gte="0"/>
      </iconSet>
    </cfRule>
  </conditionalFormatting>
  <conditionalFormatting sqref="H17">
    <cfRule type="iconSet" priority="34">
      <iconSet iconSet="3Arrows">
        <cfvo type="percent" val="0"/>
        <cfvo type="num" val="0"/>
        <cfvo type="num" val="0" gte="0"/>
      </iconSet>
    </cfRule>
  </conditionalFormatting>
  <conditionalFormatting sqref="H18">
    <cfRule type="iconSet" priority="33">
      <iconSet iconSet="3Arrows">
        <cfvo type="percent" val="0"/>
        <cfvo type="num" val="0"/>
        <cfvo type="num" val="0" gte="0"/>
      </iconSet>
    </cfRule>
  </conditionalFormatting>
  <conditionalFormatting sqref="H19">
    <cfRule type="iconSet" priority="32">
      <iconSet iconSet="3Arrows">
        <cfvo type="percent" val="0"/>
        <cfvo type="num" val="0"/>
        <cfvo type="num" val="0" gte="0"/>
      </iconSet>
    </cfRule>
  </conditionalFormatting>
  <conditionalFormatting sqref="H20">
    <cfRule type="iconSet" priority="31">
      <iconSet iconSet="3Arrows">
        <cfvo type="percent" val="0"/>
        <cfvo type="num" val="0"/>
        <cfvo type="num" val="0" gte="0"/>
      </iconSet>
    </cfRule>
  </conditionalFormatting>
  <conditionalFormatting sqref="L15">
    <cfRule type="iconSet" priority="30">
      <iconSet iconSet="3Arrows">
        <cfvo type="percent" val="0"/>
        <cfvo type="num" val="0"/>
        <cfvo type="num" val="0" gte="0"/>
      </iconSet>
    </cfRule>
  </conditionalFormatting>
  <conditionalFormatting sqref="L16">
    <cfRule type="iconSet" priority="29">
      <iconSet iconSet="3Arrows">
        <cfvo type="percent" val="0"/>
        <cfvo type="num" val="0"/>
        <cfvo type="num" val="0" gte="0"/>
      </iconSet>
    </cfRule>
  </conditionalFormatting>
  <conditionalFormatting sqref="L17">
    <cfRule type="iconSet" priority="28">
      <iconSet iconSet="3Arrows">
        <cfvo type="percent" val="0"/>
        <cfvo type="num" val="0"/>
        <cfvo type="num" val="0" gte="0"/>
      </iconSet>
    </cfRule>
  </conditionalFormatting>
  <conditionalFormatting sqref="L18">
    <cfRule type="iconSet" priority="27">
      <iconSet iconSet="3Arrows">
        <cfvo type="percent" val="0"/>
        <cfvo type="num" val="0"/>
        <cfvo type="num" val="0" gte="0"/>
      </iconSet>
    </cfRule>
  </conditionalFormatting>
  <conditionalFormatting sqref="L19">
    <cfRule type="iconSet" priority="26">
      <iconSet iconSet="3Arrows">
        <cfvo type="percent" val="0"/>
        <cfvo type="num" val="0"/>
        <cfvo type="num" val="0" gte="0"/>
      </iconSet>
    </cfRule>
  </conditionalFormatting>
  <conditionalFormatting sqref="L20">
    <cfRule type="iconSet" priority="25">
      <iconSet iconSet="3Arrows">
        <cfvo type="percent" val="0"/>
        <cfvo type="num" val="0"/>
        <cfvo type="num" val="0" gte="0"/>
      </iconSet>
    </cfRule>
  </conditionalFormatting>
  <conditionalFormatting sqref="H21">
    <cfRule type="iconSet" priority="24">
      <iconSet iconSet="3Arrows">
        <cfvo type="percent" val="0"/>
        <cfvo type="num" val="0"/>
        <cfvo type="num" val="0" gte="0"/>
      </iconSet>
    </cfRule>
  </conditionalFormatting>
  <conditionalFormatting sqref="H22">
    <cfRule type="iconSet" priority="23">
      <iconSet iconSet="3Arrows">
        <cfvo type="percent" val="0"/>
        <cfvo type="num" val="0"/>
        <cfvo type="num" val="0" gte="0"/>
      </iconSet>
    </cfRule>
  </conditionalFormatting>
  <conditionalFormatting sqref="H23">
    <cfRule type="iconSet" priority="22">
      <iconSet iconSet="3Arrows">
        <cfvo type="percent" val="0"/>
        <cfvo type="num" val="0"/>
        <cfvo type="num" val="0" gte="0"/>
      </iconSet>
    </cfRule>
  </conditionalFormatting>
  <conditionalFormatting sqref="H24">
    <cfRule type="iconSet" priority="21">
      <iconSet iconSet="3Arrows">
        <cfvo type="percent" val="0"/>
        <cfvo type="num" val="0"/>
        <cfvo type="num" val="0" gte="0"/>
      </iconSet>
    </cfRule>
  </conditionalFormatting>
  <conditionalFormatting sqref="H25">
    <cfRule type="iconSet" priority="20">
      <iconSet iconSet="3Arrows">
        <cfvo type="percent" val="0"/>
        <cfvo type="num" val="0"/>
        <cfvo type="num" val="0" gte="0"/>
      </iconSet>
    </cfRule>
  </conditionalFormatting>
  <conditionalFormatting sqref="H26">
    <cfRule type="iconSet" priority="19">
      <iconSet iconSet="3Arrows">
        <cfvo type="percent" val="0"/>
        <cfvo type="num" val="0"/>
        <cfvo type="num" val="0" gte="0"/>
      </iconSet>
    </cfRule>
  </conditionalFormatting>
  <conditionalFormatting sqref="L21">
    <cfRule type="iconSet" priority="18">
      <iconSet iconSet="3Arrows">
        <cfvo type="percent" val="0"/>
        <cfvo type="num" val="0"/>
        <cfvo type="num" val="0" gte="0"/>
      </iconSet>
    </cfRule>
  </conditionalFormatting>
  <conditionalFormatting sqref="L22">
    <cfRule type="iconSet" priority="17">
      <iconSet iconSet="3Arrows">
        <cfvo type="percent" val="0"/>
        <cfvo type="num" val="0"/>
        <cfvo type="num" val="0" gte="0"/>
      </iconSet>
    </cfRule>
  </conditionalFormatting>
  <conditionalFormatting sqref="L23">
    <cfRule type="iconSet" priority="16">
      <iconSet iconSet="3Arrows">
        <cfvo type="percent" val="0"/>
        <cfvo type="num" val="0"/>
        <cfvo type="num" val="0" gte="0"/>
      </iconSet>
    </cfRule>
  </conditionalFormatting>
  <conditionalFormatting sqref="L24">
    <cfRule type="iconSet" priority="15">
      <iconSet iconSet="3Arrows">
        <cfvo type="percent" val="0"/>
        <cfvo type="num" val="0"/>
        <cfvo type="num" val="0" gte="0"/>
      </iconSet>
    </cfRule>
  </conditionalFormatting>
  <conditionalFormatting sqref="L25">
    <cfRule type="iconSet" priority="14">
      <iconSet iconSet="3Arrows">
        <cfvo type="percent" val="0"/>
        <cfvo type="num" val="0"/>
        <cfvo type="num" val="0" gte="0"/>
      </iconSet>
    </cfRule>
  </conditionalFormatting>
  <conditionalFormatting sqref="L26">
    <cfRule type="iconSet" priority="13">
      <iconSet iconSet="3Arrows">
        <cfvo type="percent" val="0"/>
        <cfvo type="num" val="0"/>
        <cfvo type="num" val="0" gte="0"/>
      </iconSet>
    </cfRule>
  </conditionalFormatting>
  <conditionalFormatting sqref="H27">
    <cfRule type="iconSet" priority="12">
      <iconSet iconSet="3Arrows">
        <cfvo type="percent" val="0"/>
        <cfvo type="num" val="0"/>
        <cfvo type="num" val="0" gte="0"/>
      </iconSet>
    </cfRule>
  </conditionalFormatting>
  <conditionalFormatting sqref="H28">
    <cfRule type="iconSet" priority="11">
      <iconSet iconSet="3Arrows">
        <cfvo type="percent" val="0"/>
        <cfvo type="num" val="0"/>
        <cfvo type="num" val="0" gte="0"/>
      </iconSet>
    </cfRule>
  </conditionalFormatting>
  <conditionalFormatting sqref="H29">
    <cfRule type="iconSet" priority="10">
      <iconSet iconSet="3Arrows">
        <cfvo type="percent" val="0"/>
        <cfvo type="num" val="0"/>
        <cfvo type="num" val="0" gte="0"/>
      </iconSet>
    </cfRule>
  </conditionalFormatting>
  <conditionalFormatting sqref="H30">
    <cfRule type="iconSet" priority="9">
      <iconSet iconSet="3Arrows">
        <cfvo type="percent" val="0"/>
        <cfvo type="num" val="0"/>
        <cfvo type="num" val="0" gte="0"/>
      </iconSet>
    </cfRule>
  </conditionalFormatting>
  <conditionalFormatting sqref="H31">
    <cfRule type="iconSet" priority="8">
      <iconSet iconSet="3Arrows">
        <cfvo type="percent" val="0"/>
        <cfvo type="num" val="0"/>
        <cfvo type="num" val="0" gte="0"/>
      </iconSet>
    </cfRule>
  </conditionalFormatting>
  <conditionalFormatting sqref="H32">
    <cfRule type="iconSet" priority="7">
      <iconSet iconSet="3Arrows">
        <cfvo type="percent" val="0"/>
        <cfvo type="num" val="0"/>
        <cfvo type="num" val="0" gte="0"/>
      </iconSet>
    </cfRule>
  </conditionalFormatting>
  <conditionalFormatting sqref="L27">
    <cfRule type="iconSet" priority="6">
      <iconSet iconSet="3Arrows">
        <cfvo type="percent" val="0"/>
        <cfvo type="num" val="0"/>
        <cfvo type="num" val="0" gte="0"/>
      </iconSet>
    </cfRule>
  </conditionalFormatting>
  <conditionalFormatting sqref="L28">
    <cfRule type="iconSet" priority="5">
      <iconSet iconSet="3Arrows">
        <cfvo type="percent" val="0"/>
        <cfvo type="num" val="0"/>
        <cfvo type="num" val="0" gte="0"/>
      </iconSet>
    </cfRule>
  </conditionalFormatting>
  <conditionalFormatting sqref="L29">
    <cfRule type="iconSet" priority="4">
      <iconSet iconSet="3Arrows">
        <cfvo type="percent" val="0"/>
        <cfvo type="num" val="0"/>
        <cfvo type="num" val="0" gte="0"/>
      </iconSet>
    </cfRule>
  </conditionalFormatting>
  <conditionalFormatting sqref="L30">
    <cfRule type="iconSet" priority="3">
      <iconSet iconSet="3Arrows">
        <cfvo type="percent" val="0"/>
        <cfvo type="num" val="0"/>
        <cfvo type="num" val="0" gte="0"/>
      </iconSet>
    </cfRule>
  </conditionalFormatting>
  <conditionalFormatting sqref="L31">
    <cfRule type="iconSet" priority="2">
      <iconSet iconSet="3Arrows">
        <cfvo type="percent" val="0"/>
        <cfvo type="num" val="0"/>
        <cfvo type="num" val="0" gte="0"/>
      </iconSet>
    </cfRule>
  </conditionalFormatting>
  <conditionalFormatting sqref="L32">
    <cfRule type="iconSet" priority="1">
      <iconSet iconSet="3Arrows">
        <cfvo type="percent" val="0"/>
        <cfvo type="num" val="0"/>
        <cfvo type="num" val="0" gte="0"/>
      </iconSet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64"/>
  <sheetViews>
    <sheetView topLeftCell="A16" zoomScaleNormal="100" zoomScaleSheetLayoutView="100" zoomScalePageLayoutView="70" workbookViewId="0">
      <selection activeCell="G39" sqref="G39"/>
    </sheetView>
  </sheetViews>
  <sheetFormatPr defaultColWidth="0" defaultRowHeight="11.25" customHeight="1" zeroHeight="1" x14ac:dyDescent="0.2"/>
  <cols>
    <col min="1" max="1" width="6.5703125" style="5" customWidth="1"/>
    <col min="2" max="2" width="1" style="5" customWidth="1"/>
    <col min="3" max="11" width="4.85546875" style="57" customWidth="1"/>
    <col min="12" max="12" width="3.7109375" style="4" customWidth="1"/>
    <col min="13" max="13" width="5.28515625" style="4" customWidth="1"/>
    <col min="14" max="18" width="3.85546875" style="4" customWidth="1"/>
    <col min="19" max="20" width="3.28515625" style="3" customWidth="1"/>
    <col min="21" max="21" width="2.42578125" style="4" customWidth="1"/>
    <col min="22" max="22" width="1.28515625" style="4" customWidth="1"/>
    <col min="23" max="23" width="0" style="4" hidden="1" customWidth="1"/>
    <col min="24" max="16384" width="9.140625" style="4" hidden="1"/>
  </cols>
  <sheetData>
    <row r="1" spans="3:22" x14ac:dyDescent="0.2">
      <c r="C1" s="52"/>
      <c r="D1" s="52"/>
      <c r="E1" s="52"/>
      <c r="F1" s="52"/>
      <c r="G1" s="52"/>
      <c r="H1" s="52"/>
      <c r="I1" s="52"/>
      <c r="J1" s="52"/>
      <c r="K1" s="52"/>
      <c r="L1" s="6"/>
      <c r="M1" s="6"/>
      <c r="N1" s="6"/>
      <c r="O1" s="6"/>
      <c r="P1" s="6"/>
      <c r="Q1" s="6"/>
      <c r="R1" s="6"/>
      <c r="S1" s="5"/>
      <c r="T1" s="5"/>
      <c r="U1" s="6"/>
      <c r="V1" s="6"/>
    </row>
    <row r="2" spans="3:22" x14ac:dyDescent="0.2">
      <c r="C2" s="52"/>
      <c r="D2" s="52"/>
      <c r="E2" s="52"/>
      <c r="F2" s="52"/>
      <c r="G2" s="52"/>
      <c r="H2" s="52"/>
      <c r="I2" s="52"/>
      <c r="J2" s="52"/>
      <c r="K2" s="52"/>
      <c r="L2" s="6"/>
      <c r="M2" s="6"/>
      <c r="N2" s="6"/>
      <c r="O2" s="6"/>
      <c r="P2" s="6"/>
      <c r="Q2" s="6"/>
      <c r="R2" s="6"/>
      <c r="S2" s="5"/>
      <c r="T2" s="5"/>
      <c r="U2" s="6"/>
      <c r="V2" s="6"/>
    </row>
    <row r="3" spans="3:22" x14ac:dyDescent="0.2">
      <c r="C3" s="52"/>
      <c r="D3" s="52"/>
      <c r="E3" s="52"/>
      <c r="F3" s="52"/>
      <c r="G3" s="52"/>
      <c r="H3" s="52"/>
      <c r="I3" s="52"/>
      <c r="J3" s="52"/>
      <c r="K3" s="52"/>
      <c r="L3" s="6"/>
      <c r="M3" s="6"/>
      <c r="N3" s="6"/>
      <c r="O3" s="6"/>
      <c r="P3" s="6"/>
      <c r="Q3" s="6"/>
      <c r="R3" s="6"/>
      <c r="S3" s="5"/>
      <c r="T3" s="5"/>
      <c r="U3" s="6"/>
      <c r="V3" s="6"/>
    </row>
    <row r="4" spans="3:22" x14ac:dyDescent="0.2">
      <c r="C4" s="52"/>
      <c r="D4" s="52"/>
      <c r="E4" s="52"/>
      <c r="F4" s="52"/>
      <c r="G4" s="52"/>
      <c r="H4" s="52"/>
      <c r="I4" s="52"/>
      <c r="J4" s="52"/>
      <c r="K4" s="52"/>
      <c r="L4" s="6"/>
      <c r="M4" s="6"/>
      <c r="N4" s="6"/>
      <c r="O4" s="6"/>
      <c r="P4" s="6"/>
      <c r="Q4" s="6"/>
      <c r="R4" s="6"/>
      <c r="S4" s="5"/>
      <c r="T4" s="5"/>
      <c r="U4" s="6"/>
      <c r="V4" s="6"/>
    </row>
    <row r="5" spans="3:22" x14ac:dyDescent="0.2">
      <c r="C5" s="52"/>
      <c r="D5" s="52"/>
      <c r="E5" s="52"/>
      <c r="F5" s="52"/>
      <c r="G5" s="52"/>
      <c r="H5" s="52"/>
      <c r="I5" s="52"/>
      <c r="J5" s="52"/>
      <c r="K5" s="52"/>
      <c r="L5" s="6"/>
      <c r="M5" s="6"/>
      <c r="N5" s="6"/>
      <c r="O5" s="6"/>
      <c r="P5" s="6"/>
      <c r="Q5" s="6"/>
      <c r="R5" s="6"/>
      <c r="S5" s="5"/>
      <c r="T5" s="5"/>
      <c r="U5" s="6"/>
      <c r="V5" s="6"/>
    </row>
    <row r="6" spans="3:22" x14ac:dyDescent="0.2">
      <c r="C6" s="52"/>
      <c r="D6" s="52"/>
      <c r="E6" s="52"/>
      <c r="F6" s="52"/>
      <c r="G6" s="52"/>
      <c r="H6" s="52"/>
      <c r="I6" s="52"/>
      <c r="J6" s="52"/>
      <c r="K6" s="52"/>
      <c r="L6" s="6"/>
      <c r="M6" s="6"/>
      <c r="N6" s="6"/>
      <c r="O6" s="6"/>
      <c r="P6" s="6"/>
      <c r="Q6" s="6"/>
      <c r="R6" s="6"/>
      <c r="S6" s="5"/>
      <c r="T6" s="5"/>
      <c r="U6" s="6"/>
      <c r="V6" s="6"/>
    </row>
    <row r="7" spans="3:22" x14ac:dyDescent="0.2">
      <c r="C7" s="52"/>
      <c r="D7" s="52"/>
      <c r="E7" s="52"/>
      <c r="F7" s="52"/>
      <c r="G7" s="52"/>
      <c r="H7" s="52"/>
      <c r="I7" s="52"/>
      <c r="J7" s="52"/>
      <c r="K7" s="52"/>
      <c r="L7" s="6"/>
      <c r="M7" s="6"/>
      <c r="N7" s="6"/>
      <c r="O7" s="6"/>
      <c r="P7" s="6"/>
      <c r="Q7" s="6"/>
      <c r="R7" s="6"/>
      <c r="S7" s="5"/>
      <c r="T7" s="5"/>
      <c r="U7" s="6"/>
      <c r="V7" s="6"/>
    </row>
    <row r="8" spans="3:22" x14ac:dyDescent="0.2">
      <c r="C8" s="52"/>
      <c r="D8" s="52"/>
      <c r="E8" s="52"/>
      <c r="F8" s="52"/>
      <c r="G8" s="52"/>
      <c r="H8" s="52"/>
      <c r="I8" s="52"/>
      <c r="J8" s="52"/>
      <c r="K8" s="52"/>
      <c r="L8" s="6"/>
      <c r="M8" s="6"/>
      <c r="N8" s="6"/>
      <c r="O8" s="6"/>
      <c r="P8" s="6"/>
      <c r="Q8" s="6"/>
      <c r="R8" s="6"/>
      <c r="S8" s="5"/>
      <c r="T8" s="5"/>
      <c r="U8" s="6"/>
      <c r="V8" s="6"/>
    </row>
    <row r="9" spans="3:22" x14ac:dyDescent="0.2">
      <c r="C9" s="52"/>
      <c r="D9" s="52"/>
      <c r="E9" s="52"/>
      <c r="F9" s="52"/>
      <c r="G9" s="52"/>
      <c r="H9" s="52"/>
      <c r="I9" s="52"/>
      <c r="J9" s="52"/>
      <c r="K9" s="52"/>
      <c r="L9" s="6"/>
      <c r="M9" s="6"/>
      <c r="N9" s="6"/>
      <c r="O9" s="6"/>
      <c r="P9" s="6"/>
      <c r="Q9" s="6"/>
      <c r="R9" s="6"/>
      <c r="S9" s="5"/>
      <c r="T9" s="5"/>
      <c r="U9" s="6"/>
      <c r="V9" s="6"/>
    </row>
    <row r="10" spans="3:22" x14ac:dyDescent="0.2">
      <c r="C10" s="52"/>
      <c r="D10" s="52"/>
      <c r="E10" s="52"/>
      <c r="F10" s="52"/>
      <c r="G10" s="52"/>
      <c r="H10" s="52"/>
      <c r="I10" s="52"/>
      <c r="J10" s="52"/>
      <c r="K10" s="52"/>
      <c r="L10" s="6"/>
      <c r="M10" s="6"/>
      <c r="N10" s="6"/>
      <c r="O10" s="6"/>
      <c r="P10" s="6"/>
      <c r="Q10" s="6"/>
      <c r="R10" s="6"/>
      <c r="S10" s="5"/>
      <c r="T10" s="5"/>
      <c r="U10" s="6"/>
      <c r="V10" s="6"/>
    </row>
    <row r="11" spans="3:22" x14ac:dyDescent="0.2">
      <c r="C11" s="52"/>
      <c r="D11" s="52"/>
      <c r="E11" s="52"/>
      <c r="F11" s="52"/>
      <c r="G11" s="52"/>
      <c r="H11" s="52"/>
      <c r="I11" s="52"/>
      <c r="J11" s="52"/>
      <c r="K11" s="52"/>
      <c r="L11" s="6"/>
      <c r="M11" s="6"/>
      <c r="N11" s="6"/>
      <c r="O11" s="6"/>
      <c r="P11" s="6"/>
      <c r="Q11" s="6"/>
      <c r="R11" s="6"/>
      <c r="S11" s="5"/>
      <c r="T11" s="5"/>
      <c r="U11" s="6"/>
      <c r="V11" s="6"/>
    </row>
    <row r="12" spans="3:22" x14ac:dyDescent="0.2">
      <c r="C12" s="52"/>
      <c r="D12" s="52"/>
      <c r="E12" s="52"/>
      <c r="F12" s="52"/>
      <c r="G12" s="52"/>
      <c r="H12" s="52"/>
      <c r="I12" s="52"/>
      <c r="J12" s="52"/>
      <c r="K12" s="52"/>
      <c r="L12" s="6"/>
      <c r="M12" s="6"/>
      <c r="N12" s="6"/>
      <c r="O12" s="6"/>
      <c r="P12" s="6"/>
      <c r="Q12" s="6"/>
      <c r="R12" s="6"/>
      <c r="S12" s="5"/>
      <c r="T12" s="5"/>
      <c r="U12" s="6"/>
      <c r="V12" s="6"/>
    </row>
    <row r="13" spans="3:22" x14ac:dyDescent="0.2">
      <c r="C13" s="52"/>
      <c r="D13" s="52"/>
      <c r="E13" s="52"/>
      <c r="F13" s="52"/>
      <c r="G13" s="52"/>
      <c r="H13" s="52"/>
      <c r="I13" s="52"/>
      <c r="J13" s="52"/>
      <c r="K13" s="52"/>
      <c r="L13" s="6"/>
      <c r="M13" s="6"/>
      <c r="N13" s="6"/>
      <c r="O13" s="6"/>
      <c r="P13" s="6"/>
      <c r="Q13" s="6"/>
      <c r="R13" s="6"/>
      <c r="S13" s="5"/>
      <c r="T13" s="5"/>
      <c r="U13" s="6"/>
      <c r="V13" s="6"/>
    </row>
    <row r="14" spans="3:22" x14ac:dyDescent="0.2">
      <c r="C14" s="52"/>
      <c r="D14" s="52"/>
      <c r="E14" s="52"/>
      <c r="F14" s="52"/>
      <c r="G14" s="52"/>
      <c r="H14" s="52"/>
      <c r="I14" s="52"/>
      <c r="J14" s="52"/>
      <c r="K14" s="52"/>
      <c r="L14" s="6"/>
      <c r="M14" s="6"/>
      <c r="N14" s="6"/>
      <c r="O14" s="6"/>
      <c r="P14" s="6"/>
      <c r="Q14" s="6"/>
      <c r="R14" s="6"/>
      <c r="S14" s="5"/>
      <c r="T14" s="5"/>
      <c r="U14" s="6"/>
      <c r="V14" s="6"/>
    </row>
    <row r="15" spans="3:22" x14ac:dyDescent="0.2">
      <c r="C15" s="52"/>
      <c r="D15" s="52"/>
      <c r="E15" s="52"/>
      <c r="F15" s="52"/>
      <c r="G15" s="52"/>
      <c r="H15" s="52"/>
      <c r="I15" s="52"/>
      <c r="J15" s="52"/>
      <c r="K15" s="52"/>
      <c r="L15" s="6"/>
      <c r="M15" s="6"/>
      <c r="N15" s="6"/>
      <c r="O15" s="6"/>
      <c r="P15" s="6"/>
      <c r="Q15" s="6"/>
      <c r="R15" s="6"/>
      <c r="S15" s="5"/>
      <c r="T15" s="5"/>
      <c r="U15" s="6"/>
      <c r="V15" s="6"/>
    </row>
    <row r="16" spans="3:22" x14ac:dyDescent="0.2">
      <c r="C16" s="52"/>
      <c r="D16" s="52"/>
      <c r="E16" s="52"/>
      <c r="F16" s="52"/>
      <c r="G16" s="52"/>
      <c r="H16" s="52"/>
      <c r="I16" s="52"/>
      <c r="J16" s="52"/>
      <c r="K16" s="52"/>
      <c r="L16" s="6"/>
      <c r="M16" s="6"/>
      <c r="N16" s="6"/>
      <c r="O16" s="6"/>
      <c r="P16" s="6"/>
      <c r="Q16" s="6"/>
      <c r="R16" s="6"/>
      <c r="S16" s="5"/>
      <c r="T16" s="5"/>
      <c r="U16" s="6"/>
      <c r="V16" s="6"/>
    </row>
    <row r="17" spans="1:23" s="1" customFormat="1" x14ac:dyDescent="0.2">
      <c r="A17" s="138" t="s">
        <v>25</v>
      </c>
      <c r="B17" s="138"/>
      <c r="C17" s="59">
        <v>0.5</v>
      </c>
      <c r="D17" s="60">
        <f t="shared" ref="D17:K17" si="0">C17+$E$18</f>
        <v>1</v>
      </c>
      <c r="E17" s="60">
        <f t="shared" si="0"/>
        <v>1.5</v>
      </c>
      <c r="F17" s="60">
        <f t="shared" si="0"/>
        <v>2</v>
      </c>
      <c r="G17" s="60">
        <f t="shared" si="0"/>
        <v>2.5</v>
      </c>
      <c r="H17" s="60">
        <f t="shared" si="0"/>
        <v>3</v>
      </c>
      <c r="I17" s="60">
        <f t="shared" si="0"/>
        <v>3.5</v>
      </c>
      <c r="J17" s="60">
        <f t="shared" si="0"/>
        <v>4</v>
      </c>
      <c r="K17" s="60">
        <f t="shared" si="0"/>
        <v>4.5</v>
      </c>
      <c r="L17" s="30" t="s">
        <v>26</v>
      </c>
      <c r="M17" s="31" t="s">
        <v>17</v>
      </c>
      <c r="N17" s="139" t="s">
        <v>30</v>
      </c>
      <c r="O17" s="139"/>
      <c r="P17" s="139"/>
      <c r="Q17" s="139"/>
      <c r="R17" s="139"/>
      <c r="S17" s="139"/>
      <c r="T17" s="139"/>
      <c r="U17" s="139"/>
      <c r="V17" s="8"/>
    </row>
    <row r="18" spans="1:23" s="1" customFormat="1" x14ac:dyDescent="0.2">
      <c r="A18" s="142" t="s">
        <v>24</v>
      </c>
      <c r="B18" s="142"/>
      <c r="C18" s="142"/>
      <c r="D18" s="142"/>
      <c r="E18" s="61">
        <v>0.5</v>
      </c>
      <c r="F18" s="54" t="s">
        <v>21</v>
      </c>
      <c r="G18" s="62"/>
      <c r="H18" s="54"/>
      <c r="I18" s="54"/>
      <c r="J18" s="54"/>
      <c r="K18" s="54"/>
      <c r="L18" s="24"/>
      <c r="M18" s="29" t="s">
        <v>22</v>
      </c>
      <c r="N18" s="140" t="s">
        <v>19</v>
      </c>
      <c r="O18" s="140"/>
      <c r="P18" s="140"/>
      <c r="Q18" s="141" t="s">
        <v>23</v>
      </c>
      <c r="R18" s="141"/>
      <c r="S18" s="141"/>
      <c r="T18" s="140" t="s">
        <v>20</v>
      </c>
      <c r="U18" s="140"/>
      <c r="V18" s="8"/>
    </row>
    <row r="19" spans="1:23" s="1" customFormat="1" x14ac:dyDescent="0.2">
      <c r="A19" s="23"/>
      <c r="B19" s="23"/>
      <c r="C19" s="54"/>
      <c r="D19" s="54"/>
      <c r="E19" s="54"/>
      <c r="F19" s="54"/>
      <c r="G19" s="54"/>
      <c r="H19" s="54"/>
      <c r="I19" s="54"/>
      <c r="J19" s="54"/>
      <c r="K19" s="54"/>
      <c r="L19" s="24"/>
      <c r="M19" s="20"/>
      <c r="N19" s="20"/>
      <c r="O19" s="20"/>
      <c r="P19" s="20"/>
      <c r="Q19" s="20"/>
      <c r="R19" s="20"/>
      <c r="S19" s="21"/>
      <c r="T19" s="21"/>
      <c r="U19" s="20"/>
      <c r="V19" s="8"/>
    </row>
    <row r="20" spans="1:23" s="1" customFormat="1" x14ac:dyDescent="0.2">
      <c r="A20" s="9" t="s">
        <v>0</v>
      </c>
      <c r="B20" s="16"/>
      <c r="C20" s="51">
        <v>2.82</v>
      </c>
      <c r="D20" s="51">
        <v>2.13</v>
      </c>
      <c r="E20" s="51">
        <v>1.07</v>
      </c>
      <c r="F20" s="51">
        <v>0.5</v>
      </c>
      <c r="G20" s="51">
        <v>0.35</v>
      </c>
      <c r="H20" s="51">
        <v>0.31</v>
      </c>
      <c r="I20" s="51">
        <v>0.25</v>
      </c>
      <c r="J20" s="51">
        <v>0.19</v>
      </c>
      <c r="K20" s="51">
        <v>0.16</v>
      </c>
      <c r="L20" s="10"/>
      <c r="M20" s="146" t="s">
        <v>11</v>
      </c>
      <c r="N20" s="147"/>
      <c r="O20" s="147"/>
      <c r="P20" s="150" t="s">
        <v>6</v>
      </c>
      <c r="Q20" s="150"/>
      <c r="R20" s="150"/>
      <c r="S20" s="151">
        <f>AVERAGE(C20:K26)</f>
        <v>1.0536507936507935</v>
      </c>
      <c r="T20" s="151"/>
      <c r="U20" s="11" t="s">
        <v>5</v>
      </c>
      <c r="V20" s="8"/>
    </row>
    <row r="21" spans="1:23" s="1" customFormat="1" ht="12.75" x14ac:dyDescent="0.2">
      <c r="A21" s="9"/>
      <c r="B21" s="18"/>
      <c r="C21" s="51">
        <v>5.79</v>
      </c>
      <c r="D21" s="51">
        <v>2.57</v>
      </c>
      <c r="E21" s="51">
        <v>1.17</v>
      </c>
      <c r="F21" s="51">
        <v>0.53</v>
      </c>
      <c r="G21" s="51">
        <v>0.4</v>
      </c>
      <c r="H21" s="51">
        <v>0.3</v>
      </c>
      <c r="I21" s="51">
        <v>0.24</v>
      </c>
      <c r="J21" s="51">
        <v>0.2</v>
      </c>
      <c r="K21" s="51">
        <v>0.17</v>
      </c>
      <c r="L21" s="10"/>
      <c r="M21" s="148"/>
      <c r="N21" s="149"/>
      <c r="O21" s="149"/>
      <c r="P21" s="152" t="s">
        <v>9</v>
      </c>
      <c r="Q21" s="152"/>
      <c r="R21" s="152"/>
      <c r="S21" s="153">
        <f>MEDIAN(C20:K26)</f>
        <v>0.37</v>
      </c>
      <c r="T21" s="153"/>
      <c r="U21" s="13" t="s">
        <v>5</v>
      </c>
      <c r="V21" s="8"/>
    </row>
    <row r="22" spans="1:23" s="1" customFormat="1" ht="12.75" x14ac:dyDescent="0.2">
      <c r="A22" s="9"/>
      <c r="B22" s="18"/>
      <c r="C22" s="51">
        <v>4.6399999999999997</v>
      </c>
      <c r="D22" s="51">
        <v>2.29</v>
      </c>
      <c r="E22" s="51">
        <v>1.1399999999999999</v>
      </c>
      <c r="F22" s="51">
        <v>0.62</v>
      </c>
      <c r="G22" s="51">
        <v>0.38</v>
      </c>
      <c r="H22" s="51">
        <v>0.3</v>
      </c>
      <c r="I22" s="51">
        <v>0.25</v>
      </c>
      <c r="J22" s="51">
        <v>0.22</v>
      </c>
      <c r="K22" s="51">
        <v>0.19</v>
      </c>
      <c r="L22" s="10"/>
      <c r="M22" s="148"/>
      <c r="N22" s="149"/>
      <c r="O22" s="149"/>
      <c r="P22" s="152" t="s">
        <v>10</v>
      </c>
      <c r="Q22" s="152"/>
      <c r="R22" s="152"/>
      <c r="S22" s="153">
        <f>SMALL(C20:K26,1)</f>
        <v>0.15</v>
      </c>
      <c r="T22" s="153"/>
      <c r="U22" s="13" t="s">
        <v>5</v>
      </c>
      <c r="V22" s="8"/>
    </row>
    <row r="23" spans="1:23" s="1" customFormat="1" ht="12.75" x14ac:dyDescent="0.2">
      <c r="A23" s="9"/>
      <c r="B23" s="18"/>
      <c r="C23" s="51">
        <v>0.45</v>
      </c>
      <c r="D23" s="51">
        <v>1.4</v>
      </c>
      <c r="E23" s="51">
        <v>1.21</v>
      </c>
      <c r="F23" s="51">
        <v>0.61</v>
      </c>
      <c r="G23" s="51">
        <v>0.37</v>
      </c>
      <c r="H23" s="51">
        <v>0.31</v>
      </c>
      <c r="I23" s="51">
        <v>0.26</v>
      </c>
      <c r="J23" s="51">
        <v>0.23</v>
      </c>
      <c r="K23" s="51">
        <v>0.2</v>
      </c>
      <c r="L23" s="10"/>
      <c r="M23" s="148"/>
      <c r="N23" s="149"/>
      <c r="O23" s="149"/>
      <c r="P23" s="152" t="s">
        <v>8</v>
      </c>
      <c r="Q23" s="152"/>
      <c r="R23" s="152"/>
      <c r="S23" s="153">
        <f>LARGE(C20:K26,1)</f>
        <v>7.25</v>
      </c>
      <c r="T23" s="153"/>
      <c r="U23" s="13" t="s">
        <v>5</v>
      </c>
      <c r="V23" s="8"/>
    </row>
    <row r="24" spans="1:23" s="1" customFormat="1" ht="12.75" x14ac:dyDescent="0.2">
      <c r="A24" s="9"/>
      <c r="B24" s="18"/>
      <c r="C24" s="51">
        <v>0.92</v>
      </c>
      <c r="D24" s="51">
        <v>2.2200000000000002</v>
      </c>
      <c r="E24" s="51">
        <v>1.18</v>
      </c>
      <c r="F24" s="51">
        <v>0.57999999999999996</v>
      </c>
      <c r="G24" s="51">
        <v>0.37</v>
      </c>
      <c r="H24" s="51">
        <v>0.31</v>
      </c>
      <c r="I24" s="51">
        <v>0.26</v>
      </c>
      <c r="J24" s="51">
        <v>0.22</v>
      </c>
      <c r="K24" s="51">
        <v>0.19</v>
      </c>
      <c r="L24" s="10"/>
      <c r="M24" s="146" t="s">
        <v>7</v>
      </c>
      <c r="N24" s="147"/>
      <c r="O24" s="147"/>
      <c r="P24" s="150" t="s">
        <v>14</v>
      </c>
      <c r="Q24" s="150"/>
      <c r="R24" s="150"/>
      <c r="S24" s="151">
        <f>S22/S20</f>
        <v>0.14236215727628806</v>
      </c>
      <c r="T24" s="151"/>
      <c r="U24" s="11"/>
      <c r="V24" s="8"/>
    </row>
    <row r="25" spans="1:23" s="1" customFormat="1" x14ac:dyDescent="0.2">
      <c r="A25" s="8"/>
      <c r="C25" s="51">
        <v>7.25</v>
      </c>
      <c r="D25" s="51">
        <v>2.84</v>
      </c>
      <c r="E25" s="51">
        <v>1.24</v>
      </c>
      <c r="F25" s="51">
        <v>0.55000000000000004</v>
      </c>
      <c r="G25" s="51">
        <v>0.36</v>
      </c>
      <c r="H25" s="51">
        <v>0.3</v>
      </c>
      <c r="I25" s="51">
        <v>0.25</v>
      </c>
      <c r="J25" s="51">
        <v>0.21</v>
      </c>
      <c r="K25" s="51">
        <v>0.18</v>
      </c>
      <c r="L25" s="10"/>
      <c r="M25" s="154"/>
      <c r="N25" s="155"/>
      <c r="O25" s="155"/>
      <c r="P25" s="156" t="s">
        <v>15</v>
      </c>
      <c r="Q25" s="156"/>
      <c r="R25" s="156"/>
      <c r="S25" s="145">
        <f>S22/S23</f>
        <v>2.0689655172413793E-2</v>
      </c>
      <c r="T25" s="145"/>
      <c r="U25" s="14"/>
      <c r="V25" s="8"/>
    </row>
    <row r="26" spans="1:23" s="1" customFormat="1" ht="12.75" x14ac:dyDescent="0.2">
      <c r="A26" s="12"/>
      <c r="B26" s="18"/>
      <c r="C26" s="51">
        <v>6.93</v>
      </c>
      <c r="D26" s="51">
        <v>2.8</v>
      </c>
      <c r="E26" s="51">
        <v>1.23</v>
      </c>
      <c r="F26" s="51">
        <v>0.55000000000000004</v>
      </c>
      <c r="G26" s="51">
        <v>0.36</v>
      </c>
      <c r="H26" s="51">
        <v>0.28999999999999998</v>
      </c>
      <c r="I26" s="51">
        <v>0.23</v>
      </c>
      <c r="J26" s="51">
        <v>0.19</v>
      </c>
      <c r="K26" s="51">
        <v>0.15</v>
      </c>
      <c r="L26" s="10"/>
      <c r="M26" s="143" t="s">
        <v>13</v>
      </c>
      <c r="N26" s="144"/>
      <c r="O26" s="144"/>
      <c r="P26" s="144"/>
      <c r="Q26" s="144"/>
      <c r="R26" s="144"/>
      <c r="S26" s="145">
        <f>(COUNTIF(C20:K26,"&gt;2")/COUNT(C20:K26))*100</f>
        <v>17.460317460317459</v>
      </c>
      <c r="T26" s="145"/>
      <c r="U26" s="14" t="s">
        <v>5</v>
      </c>
      <c r="V26" s="8"/>
    </row>
    <row r="27" spans="1:23" s="1" customFormat="1" x14ac:dyDescent="0.2">
      <c r="A27" s="137" t="s">
        <v>12</v>
      </c>
      <c r="B27" s="137"/>
      <c r="C27" s="55">
        <f>AVERAGE(C20:C26)</f>
        <v>4.1142857142857139</v>
      </c>
      <c r="D27" s="55">
        <f t="shared" ref="D27:J27" si="1">AVERAGE(D20:D26)</f>
        <v>2.3214285714285716</v>
      </c>
      <c r="E27" s="55">
        <f t="shared" si="1"/>
        <v>1.1771428571428573</v>
      </c>
      <c r="F27" s="55">
        <f t="shared" si="1"/>
        <v>0.56285714285714283</v>
      </c>
      <c r="G27" s="55">
        <f t="shared" si="1"/>
        <v>0.37</v>
      </c>
      <c r="H27" s="55">
        <f t="shared" si="1"/>
        <v>0.30285714285714288</v>
      </c>
      <c r="I27" s="55">
        <f t="shared" si="1"/>
        <v>0.24857142857142858</v>
      </c>
      <c r="J27" s="55">
        <f t="shared" si="1"/>
        <v>0.20857142857142857</v>
      </c>
      <c r="K27" s="55">
        <f>AVERAGE(K20:K26)</f>
        <v>0.1771428571428571</v>
      </c>
      <c r="L27" s="15"/>
      <c r="M27" s="8"/>
      <c r="N27" s="8"/>
      <c r="O27" s="8"/>
      <c r="P27" s="8"/>
      <c r="Q27" s="8"/>
      <c r="R27" s="8"/>
      <c r="S27" s="7"/>
      <c r="T27" s="7"/>
      <c r="U27" s="8"/>
      <c r="V27" s="8"/>
      <c r="W27" s="2"/>
    </row>
    <row r="28" spans="1:23" s="1" customFormat="1" x14ac:dyDescent="0.2">
      <c r="A28" s="7"/>
      <c r="B28" s="7"/>
      <c r="C28" s="56"/>
      <c r="D28" s="56"/>
      <c r="E28" s="56"/>
      <c r="F28" s="56"/>
      <c r="G28" s="56"/>
      <c r="H28" s="56"/>
      <c r="I28" s="56"/>
      <c r="J28" s="56"/>
      <c r="K28" s="56"/>
      <c r="L28" s="8"/>
      <c r="M28" s="8"/>
      <c r="N28" s="8"/>
      <c r="O28" s="8"/>
      <c r="P28" s="8"/>
      <c r="Q28" s="8"/>
      <c r="R28" s="8"/>
      <c r="S28" s="7"/>
      <c r="T28" s="7"/>
      <c r="U28" s="8"/>
      <c r="V28" s="8"/>
    </row>
    <row r="29" spans="1:23" s="1" customFormat="1" x14ac:dyDescent="0.2">
      <c r="A29" s="9" t="s">
        <v>1</v>
      </c>
      <c r="B29" s="16"/>
      <c r="C29" s="51">
        <v>3.22</v>
      </c>
      <c r="D29" s="51">
        <v>2.58</v>
      </c>
      <c r="E29" s="51">
        <v>1.45</v>
      </c>
      <c r="F29" s="51">
        <v>0.82</v>
      </c>
      <c r="G29" s="51">
        <v>0.51</v>
      </c>
      <c r="H29" s="51">
        <v>0.39</v>
      </c>
      <c r="I29" s="51">
        <v>0.32</v>
      </c>
      <c r="J29" s="51">
        <v>0.25</v>
      </c>
      <c r="K29" s="51">
        <v>0.21</v>
      </c>
      <c r="L29" s="10"/>
      <c r="M29" s="146" t="s">
        <v>11</v>
      </c>
      <c r="N29" s="147"/>
      <c r="O29" s="147"/>
      <c r="P29" s="150" t="s">
        <v>6</v>
      </c>
      <c r="Q29" s="150"/>
      <c r="R29" s="150"/>
      <c r="S29" s="151">
        <f>AVERAGE(C29:K35)</f>
        <v>1.2741269841269838</v>
      </c>
      <c r="T29" s="151"/>
      <c r="U29" s="11" t="s">
        <v>5</v>
      </c>
      <c r="V29" s="8"/>
    </row>
    <row r="30" spans="1:23" s="1" customFormat="1" ht="12.75" x14ac:dyDescent="0.2">
      <c r="A30" s="12"/>
      <c r="B30" s="18"/>
      <c r="C30" s="51">
        <v>6.58</v>
      </c>
      <c r="D30" s="51">
        <v>3.13</v>
      </c>
      <c r="E30" s="51">
        <v>1.61</v>
      </c>
      <c r="F30" s="51">
        <v>0.87</v>
      </c>
      <c r="G30" s="51">
        <v>0.56999999999999995</v>
      </c>
      <c r="H30" s="51">
        <v>0.4</v>
      </c>
      <c r="I30" s="51">
        <v>0.31</v>
      </c>
      <c r="J30" s="51">
        <v>0.26</v>
      </c>
      <c r="K30" s="51">
        <v>0.23</v>
      </c>
      <c r="L30" s="10"/>
      <c r="M30" s="148"/>
      <c r="N30" s="149"/>
      <c r="O30" s="149"/>
      <c r="P30" s="152" t="s">
        <v>9</v>
      </c>
      <c r="Q30" s="152"/>
      <c r="R30" s="152"/>
      <c r="S30" s="153">
        <f>MEDIAN(C29:K35)</f>
        <v>0.55000000000000004</v>
      </c>
      <c r="T30" s="153"/>
      <c r="U30" s="13" t="s">
        <v>5</v>
      </c>
      <c r="V30" s="8"/>
    </row>
    <row r="31" spans="1:23" s="1" customFormat="1" ht="12.75" x14ac:dyDescent="0.2">
      <c r="A31" s="12"/>
      <c r="B31" s="18"/>
      <c r="C31" s="51">
        <v>5.29</v>
      </c>
      <c r="D31" s="51">
        <v>2.78</v>
      </c>
      <c r="E31" s="51">
        <v>1.54</v>
      </c>
      <c r="F31" s="51">
        <v>0.93</v>
      </c>
      <c r="G31" s="51">
        <v>0.59</v>
      </c>
      <c r="H31" s="51">
        <v>0.39</v>
      </c>
      <c r="I31" s="51">
        <v>0.33</v>
      </c>
      <c r="J31" s="51">
        <v>0.28000000000000003</v>
      </c>
      <c r="K31" s="51">
        <v>0.25</v>
      </c>
      <c r="L31" s="10"/>
      <c r="M31" s="148"/>
      <c r="N31" s="149"/>
      <c r="O31" s="149"/>
      <c r="P31" s="152" t="s">
        <v>10</v>
      </c>
      <c r="Q31" s="152"/>
      <c r="R31" s="152"/>
      <c r="S31" s="153">
        <f>SMALL(C29:K35,1)</f>
        <v>0.19</v>
      </c>
      <c r="T31" s="153"/>
      <c r="U31" s="13" t="s">
        <v>5</v>
      </c>
      <c r="V31" s="8"/>
    </row>
    <row r="32" spans="1:23" s="1" customFormat="1" ht="12.75" x14ac:dyDescent="0.2">
      <c r="A32" s="12"/>
      <c r="B32" s="18"/>
      <c r="C32" s="51">
        <v>0.61</v>
      </c>
      <c r="D32" s="51">
        <v>1.66</v>
      </c>
      <c r="E32" s="51">
        <v>1.51</v>
      </c>
      <c r="F32" s="51">
        <v>0.94</v>
      </c>
      <c r="G32" s="51">
        <v>0.56000000000000005</v>
      </c>
      <c r="H32" s="51">
        <v>0.39</v>
      </c>
      <c r="I32" s="51">
        <v>0.33</v>
      </c>
      <c r="J32" s="51">
        <v>0.28999999999999998</v>
      </c>
      <c r="K32" s="51">
        <v>0.26</v>
      </c>
      <c r="L32" s="10"/>
      <c r="M32" s="148"/>
      <c r="N32" s="149"/>
      <c r="O32" s="149"/>
      <c r="P32" s="152" t="s">
        <v>8</v>
      </c>
      <c r="Q32" s="152"/>
      <c r="R32" s="152"/>
      <c r="S32" s="153">
        <f>LARGE(C29:K35,1)</f>
        <v>7.72</v>
      </c>
      <c r="T32" s="153"/>
      <c r="U32" s="13" t="s">
        <v>5</v>
      </c>
      <c r="V32" s="8"/>
    </row>
    <row r="33" spans="1:22" s="1" customFormat="1" ht="12.75" x14ac:dyDescent="0.2">
      <c r="A33" s="12"/>
      <c r="B33" s="18"/>
      <c r="C33" s="51">
        <v>1.04</v>
      </c>
      <c r="D33" s="51">
        <v>2.4500000000000002</v>
      </c>
      <c r="E33" s="51">
        <v>1.51</v>
      </c>
      <c r="F33" s="51">
        <v>0.9</v>
      </c>
      <c r="G33" s="51">
        <v>0.55000000000000004</v>
      </c>
      <c r="H33" s="51">
        <v>0.39</v>
      </c>
      <c r="I33" s="51">
        <v>0.33</v>
      </c>
      <c r="J33" s="51">
        <v>0.28000000000000003</v>
      </c>
      <c r="K33" s="51">
        <v>0.24</v>
      </c>
      <c r="L33" s="10"/>
      <c r="M33" s="146" t="s">
        <v>7</v>
      </c>
      <c r="N33" s="147"/>
      <c r="O33" s="147"/>
      <c r="P33" s="150" t="s">
        <v>14</v>
      </c>
      <c r="Q33" s="150"/>
      <c r="R33" s="150"/>
      <c r="S33" s="151">
        <f>S31/S29</f>
        <v>0.14912171421452602</v>
      </c>
      <c r="T33" s="151"/>
      <c r="U33" s="11"/>
      <c r="V33" s="8"/>
    </row>
    <row r="34" spans="1:22" s="1" customFormat="1" x14ac:dyDescent="0.2">
      <c r="A34" s="8"/>
      <c r="C34" s="51">
        <v>7.72</v>
      </c>
      <c r="D34" s="51">
        <v>3.27</v>
      </c>
      <c r="E34" s="51">
        <v>1.62</v>
      </c>
      <c r="F34" s="51">
        <v>0.87</v>
      </c>
      <c r="G34" s="51">
        <v>0.53</v>
      </c>
      <c r="H34" s="51">
        <v>0.37</v>
      </c>
      <c r="I34" s="51">
        <v>0.31</v>
      </c>
      <c r="J34" s="51">
        <v>0.27</v>
      </c>
      <c r="K34" s="51">
        <v>0.23</v>
      </c>
      <c r="L34" s="10"/>
      <c r="M34" s="154"/>
      <c r="N34" s="155"/>
      <c r="O34" s="155"/>
      <c r="P34" s="156" t="s">
        <v>15</v>
      </c>
      <c r="Q34" s="156"/>
      <c r="R34" s="156"/>
      <c r="S34" s="145">
        <f>S31/S32</f>
        <v>2.4611398963730571E-2</v>
      </c>
      <c r="T34" s="145"/>
      <c r="U34" s="14"/>
      <c r="V34" s="8"/>
    </row>
    <row r="35" spans="1:22" s="1" customFormat="1" ht="12.75" x14ac:dyDescent="0.2">
      <c r="A35" s="12"/>
      <c r="B35" s="18"/>
      <c r="C35" s="51">
        <v>7.47</v>
      </c>
      <c r="D35" s="51">
        <v>3.24</v>
      </c>
      <c r="E35" s="51">
        <v>1.58</v>
      </c>
      <c r="F35" s="51">
        <v>0.86</v>
      </c>
      <c r="G35" s="51">
        <v>0.51</v>
      </c>
      <c r="H35" s="51">
        <v>0.36</v>
      </c>
      <c r="I35" s="51">
        <v>0.3</v>
      </c>
      <c r="J35" s="51">
        <v>0.24</v>
      </c>
      <c r="K35" s="51">
        <v>0.19</v>
      </c>
      <c r="L35" s="10"/>
      <c r="M35" s="143" t="s">
        <v>13</v>
      </c>
      <c r="N35" s="144"/>
      <c r="O35" s="144"/>
      <c r="P35" s="144"/>
      <c r="Q35" s="144"/>
      <c r="R35" s="144"/>
      <c r="S35" s="145">
        <f>(COUNTIF(C29:K35,"&gt;2")/COUNT(C29:K35))*100</f>
        <v>17.460317460317459</v>
      </c>
      <c r="T35" s="145"/>
      <c r="U35" s="14" t="s">
        <v>5</v>
      </c>
      <c r="V35" s="8"/>
    </row>
    <row r="36" spans="1:22" s="1" customFormat="1" x14ac:dyDescent="0.2">
      <c r="A36" s="137" t="s">
        <v>12</v>
      </c>
      <c r="B36" s="137"/>
      <c r="C36" s="55">
        <f t="shared" ref="C36:K36" si="2">AVERAGE(C29:C35)</f>
        <v>4.5614285714285705</v>
      </c>
      <c r="D36" s="55">
        <f t="shared" si="2"/>
        <v>2.73</v>
      </c>
      <c r="E36" s="55">
        <f t="shared" si="2"/>
        <v>1.5457142857142856</v>
      </c>
      <c r="F36" s="55">
        <f t="shared" si="2"/>
        <v>0.88428571428571434</v>
      </c>
      <c r="G36" s="55">
        <f t="shared" si="2"/>
        <v>0.54571428571428571</v>
      </c>
      <c r="H36" s="55">
        <f t="shared" si="2"/>
        <v>0.38428571428571434</v>
      </c>
      <c r="I36" s="55">
        <f t="shared" si="2"/>
        <v>0.31857142857142856</v>
      </c>
      <c r="J36" s="55">
        <f t="shared" si="2"/>
        <v>0.26714285714285718</v>
      </c>
      <c r="K36" s="55">
        <f t="shared" si="2"/>
        <v>0.22999999999999998</v>
      </c>
      <c r="L36" s="15"/>
      <c r="M36" s="8"/>
      <c r="N36" s="8"/>
      <c r="O36" s="8"/>
      <c r="P36" s="8"/>
      <c r="Q36" s="8"/>
      <c r="R36" s="8"/>
      <c r="S36" s="7"/>
      <c r="T36" s="7"/>
      <c r="U36" s="8"/>
      <c r="V36" s="8"/>
    </row>
    <row r="37" spans="1:22" s="1" customFormat="1" x14ac:dyDescent="0.2">
      <c r="A37" s="7"/>
      <c r="B37" s="7"/>
      <c r="C37" s="56"/>
      <c r="D37" s="56"/>
      <c r="E37" s="56"/>
      <c r="F37" s="56"/>
      <c r="G37" s="56"/>
      <c r="H37" s="56"/>
      <c r="I37" s="56"/>
      <c r="J37" s="56"/>
      <c r="K37" s="56"/>
      <c r="L37" s="8"/>
      <c r="M37" s="8"/>
      <c r="N37" s="8"/>
      <c r="O37" s="8"/>
      <c r="P37" s="8"/>
      <c r="Q37" s="8"/>
      <c r="R37" s="8"/>
      <c r="S37" s="7"/>
      <c r="T37" s="7"/>
      <c r="U37" s="8"/>
      <c r="V37" s="8"/>
    </row>
    <row r="38" spans="1:22" s="1" customFormat="1" x14ac:dyDescent="0.2">
      <c r="A38" s="9" t="s">
        <v>2</v>
      </c>
      <c r="B38" s="16"/>
      <c r="C38" s="51">
        <v>4.0199999999999996</v>
      </c>
      <c r="D38" s="51">
        <v>2.81</v>
      </c>
      <c r="E38" s="51">
        <v>1.68</v>
      </c>
      <c r="F38" s="51">
        <v>1</v>
      </c>
      <c r="G38" s="51">
        <v>0.68</v>
      </c>
      <c r="H38" s="51">
        <v>0.5</v>
      </c>
      <c r="I38" s="51">
        <v>0.38</v>
      </c>
      <c r="J38" s="51">
        <v>0.28999999999999998</v>
      </c>
      <c r="K38" s="51">
        <v>0.24</v>
      </c>
      <c r="L38" s="10"/>
      <c r="M38" s="146" t="s">
        <v>11</v>
      </c>
      <c r="N38" s="147"/>
      <c r="O38" s="147"/>
      <c r="P38" s="150" t="s">
        <v>6</v>
      </c>
      <c r="Q38" s="150"/>
      <c r="R38" s="150"/>
      <c r="S38" s="151">
        <f>AVERAGE(C38:K44)</f>
        <v>1.4730158730158731</v>
      </c>
      <c r="T38" s="151"/>
      <c r="U38" s="11" t="s">
        <v>5</v>
      </c>
      <c r="V38" s="8"/>
    </row>
    <row r="39" spans="1:22" s="1" customFormat="1" ht="12.75" x14ac:dyDescent="0.2">
      <c r="A39" s="12"/>
      <c r="B39" s="18"/>
      <c r="C39" s="51">
        <v>6.92</v>
      </c>
      <c r="D39" s="51">
        <v>3.48</v>
      </c>
      <c r="E39" s="51">
        <v>1.87</v>
      </c>
      <c r="F39" s="51">
        <v>1.06</v>
      </c>
      <c r="G39" s="51">
        <v>0.74</v>
      </c>
      <c r="H39" s="51">
        <v>0.52</v>
      </c>
      <c r="I39" s="51">
        <v>0.37</v>
      </c>
      <c r="J39" s="51">
        <v>0.28999999999999998</v>
      </c>
      <c r="K39" s="51">
        <v>0.25</v>
      </c>
      <c r="L39" s="10"/>
      <c r="M39" s="148"/>
      <c r="N39" s="149"/>
      <c r="O39" s="149"/>
      <c r="P39" s="152" t="s">
        <v>9</v>
      </c>
      <c r="Q39" s="152"/>
      <c r="R39" s="152"/>
      <c r="S39" s="153">
        <f>MEDIAN(C38:K44)</f>
        <v>0.74</v>
      </c>
      <c r="T39" s="153"/>
      <c r="U39" s="13" t="s">
        <v>5</v>
      </c>
      <c r="V39" s="8"/>
    </row>
    <row r="40" spans="1:22" s="1" customFormat="1" ht="12.75" x14ac:dyDescent="0.2">
      <c r="A40" s="12"/>
      <c r="B40" s="18"/>
      <c r="C40" s="51">
        <v>5.52</v>
      </c>
      <c r="D40" s="51">
        <v>3.16</v>
      </c>
      <c r="E40" s="51">
        <v>1.82</v>
      </c>
      <c r="F40" s="51">
        <v>1.1599999999999999</v>
      </c>
      <c r="G40" s="51">
        <v>0.78</v>
      </c>
      <c r="H40" s="51">
        <v>0.54</v>
      </c>
      <c r="I40" s="51">
        <v>0.39</v>
      </c>
      <c r="J40" s="51">
        <v>0.31</v>
      </c>
      <c r="K40" s="51">
        <v>0.27</v>
      </c>
      <c r="L40" s="10"/>
      <c r="M40" s="148"/>
      <c r="N40" s="149"/>
      <c r="O40" s="149"/>
      <c r="P40" s="152" t="s">
        <v>10</v>
      </c>
      <c r="Q40" s="152"/>
      <c r="R40" s="152"/>
      <c r="S40" s="153">
        <f>SMALL(C38:K44,1)</f>
        <v>0.21</v>
      </c>
      <c r="T40" s="153"/>
      <c r="U40" s="13" t="s">
        <v>5</v>
      </c>
      <c r="V40" s="8"/>
    </row>
    <row r="41" spans="1:22" s="1" customFormat="1" ht="12.75" x14ac:dyDescent="0.2">
      <c r="A41" s="12"/>
      <c r="B41" s="18"/>
      <c r="C41" s="51">
        <v>0.94</v>
      </c>
      <c r="D41" s="51">
        <v>2.2200000000000002</v>
      </c>
      <c r="E41" s="51">
        <v>1.85</v>
      </c>
      <c r="F41" s="51">
        <v>1.18</v>
      </c>
      <c r="G41" s="51">
        <v>0.77</v>
      </c>
      <c r="H41" s="51">
        <v>0.53</v>
      </c>
      <c r="I41" s="51">
        <v>0.39</v>
      </c>
      <c r="J41" s="51">
        <v>0.31</v>
      </c>
      <c r="K41" s="51">
        <v>0.28000000000000003</v>
      </c>
      <c r="L41" s="10"/>
      <c r="M41" s="148"/>
      <c r="N41" s="149"/>
      <c r="O41" s="149"/>
      <c r="P41" s="152" t="s">
        <v>8</v>
      </c>
      <c r="Q41" s="152"/>
      <c r="R41" s="152"/>
      <c r="S41" s="153">
        <f>LARGE(C38:K44,1)</f>
        <v>7.98</v>
      </c>
      <c r="T41" s="153"/>
      <c r="U41" s="13" t="s">
        <v>5</v>
      </c>
      <c r="V41" s="8"/>
    </row>
    <row r="42" spans="1:22" s="1" customFormat="1" ht="12.75" x14ac:dyDescent="0.2">
      <c r="A42" s="12"/>
      <c r="B42" s="18"/>
      <c r="C42" s="51">
        <v>2.2000000000000002</v>
      </c>
      <c r="D42" s="51">
        <v>2.71</v>
      </c>
      <c r="E42" s="51">
        <v>1.81</v>
      </c>
      <c r="F42" s="51">
        <v>1.1499999999999999</v>
      </c>
      <c r="G42" s="51">
        <v>0.76</v>
      </c>
      <c r="H42" s="51">
        <v>0.52</v>
      </c>
      <c r="I42" s="51">
        <v>0.38</v>
      </c>
      <c r="J42" s="51">
        <v>0.3</v>
      </c>
      <c r="K42" s="51">
        <v>0.27</v>
      </c>
      <c r="L42" s="10"/>
      <c r="M42" s="146" t="s">
        <v>7</v>
      </c>
      <c r="N42" s="147"/>
      <c r="O42" s="147"/>
      <c r="P42" s="150" t="s">
        <v>14</v>
      </c>
      <c r="Q42" s="150"/>
      <c r="R42" s="150"/>
      <c r="S42" s="151">
        <f>S40/S38</f>
        <v>0.14256465517241379</v>
      </c>
      <c r="T42" s="151"/>
      <c r="U42" s="11"/>
      <c r="V42" s="8"/>
    </row>
    <row r="43" spans="1:22" s="1" customFormat="1" x14ac:dyDescent="0.2">
      <c r="A43" s="8"/>
      <c r="C43" s="51">
        <v>7.98</v>
      </c>
      <c r="D43" s="51">
        <v>3.66</v>
      </c>
      <c r="E43" s="51">
        <v>1.86</v>
      </c>
      <c r="F43" s="51">
        <v>1.1200000000000001</v>
      </c>
      <c r="G43" s="51">
        <v>0.73</v>
      </c>
      <c r="H43" s="51">
        <v>0.5</v>
      </c>
      <c r="I43" s="51">
        <v>0.36</v>
      </c>
      <c r="J43" s="51">
        <v>0.28999999999999998</v>
      </c>
      <c r="K43" s="51">
        <v>0.26</v>
      </c>
      <c r="L43" s="10"/>
      <c r="M43" s="154"/>
      <c r="N43" s="155"/>
      <c r="O43" s="155"/>
      <c r="P43" s="156" t="s">
        <v>15</v>
      </c>
      <c r="Q43" s="156"/>
      <c r="R43" s="156"/>
      <c r="S43" s="145">
        <f>S40/S41</f>
        <v>2.6315789473684209E-2</v>
      </c>
      <c r="T43" s="145"/>
      <c r="U43" s="14"/>
      <c r="V43" s="8"/>
    </row>
    <row r="44" spans="1:22" s="1" customFormat="1" ht="12.75" x14ac:dyDescent="0.2">
      <c r="A44" s="12"/>
      <c r="B44" s="18"/>
      <c r="C44" s="51">
        <v>7.87</v>
      </c>
      <c r="D44" s="51">
        <v>3.6</v>
      </c>
      <c r="E44" s="51">
        <v>1.86</v>
      </c>
      <c r="F44" s="51">
        <v>1.07</v>
      </c>
      <c r="G44" s="51">
        <v>0.7</v>
      </c>
      <c r="H44" s="51">
        <v>0.49</v>
      </c>
      <c r="I44" s="51">
        <v>0.35</v>
      </c>
      <c r="J44" s="51">
        <v>0.27</v>
      </c>
      <c r="K44" s="51">
        <v>0.21</v>
      </c>
      <c r="L44" s="10"/>
      <c r="M44" s="143" t="s">
        <v>13</v>
      </c>
      <c r="N44" s="144"/>
      <c r="O44" s="144"/>
      <c r="P44" s="144"/>
      <c r="Q44" s="144"/>
      <c r="R44" s="144"/>
      <c r="S44" s="145">
        <f>(COUNTIF(C38:K44,"&gt;2")/COUNT(C38:K44))*100</f>
        <v>20.634920634920633</v>
      </c>
      <c r="T44" s="145"/>
      <c r="U44" s="14" t="s">
        <v>5</v>
      </c>
      <c r="V44" s="8"/>
    </row>
    <row r="45" spans="1:22" s="1" customFormat="1" x14ac:dyDescent="0.2">
      <c r="A45" s="137" t="s">
        <v>12</v>
      </c>
      <c r="B45" s="137"/>
      <c r="C45" s="55">
        <f>AVERAGE(C38:C44)</f>
        <v>5.0642857142857149</v>
      </c>
      <c r="D45" s="55">
        <f t="shared" ref="D45:K45" si="3">AVERAGE(D38:D44)</f>
        <v>3.0914285714285716</v>
      </c>
      <c r="E45" s="55">
        <f t="shared" si="3"/>
        <v>1.8214285714285714</v>
      </c>
      <c r="F45" s="55">
        <f t="shared" si="3"/>
        <v>1.1057142857142856</v>
      </c>
      <c r="G45" s="55">
        <f t="shared" si="3"/>
        <v>0.73714285714285732</v>
      </c>
      <c r="H45" s="55">
        <f t="shared" si="3"/>
        <v>0.51428571428571423</v>
      </c>
      <c r="I45" s="55">
        <f t="shared" si="3"/>
        <v>0.37428571428571428</v>
      </c>
      <c r="J45" s="55">
        <f t="shared" si="3"/>
        <v>0.29428571428571432</v>
      </c>
      <c r="K45" s="55">
        <f t="shared" si="3"/>
        <v>0.25428571428571428</v>
      </c>
      <c r="L45" s="15"/>
      <c r="M45" s="8"/>
      <c r="N45" s="8"/>
      <c r="O45" s="8"/>
      <c r="P45" s="8"/>
      <c r="Q45" s="8"/>
      <c r="R45" s="8"/>
      <c r="S45" s="7"/>
      <c r="T45" s="7"/>
      <c r="U45" s="8"/>
      <c r="V45" s="8"/>
    </row>
    <row r="46" spans="1:22" s="1" customFormat="1" x14ac:dyDescent="0.2">
      <c r="A46" s="7"/>
      <c r="B46" s="7"/>
      <c r="C46" s="56"/>
      <c r="D46" s="56"/>
      <c r="E46" s="56"/>
      <c r="F46" s="56"/>
      <c r="G46" s="56"/>
      <c r="H46" s="56"/>
      <c r="I46" s="56"/>
      <c r="J46" s="56"/>
      <c r="K46" s="56"/>
      <c r="L46" s="8"/>
      <c r="M46" s="8"/>
      <c r="N46" s="8"/>
      <c r="O46" s="8"/>
      <c r="P46" s="8"/>
      <c r="Q46" s="8"/>
      <c r="R46" s="8"/>
      <c r="S46" s="7"/>
      <c r="T46" s="7"/>
      <c r="U46" s="8"/>
      <c r="V46" s="8"/>
    </row>
    <row r="47" spans="1:22" s="1" customFormat="1" x14ac:dyDescent="0.2">
      <c r="A47" s="9" t="s">
        <v>3</v>
      </c>
      <c r="B47" s="16"/>
      <c r="C47" s="58">
        <v>4.25</v>
      </c>
      <c r="D47" s="58">
        <v>3.07</v>
      </c>
      <c r="E47" s="58">
        <v>1.92</v>
      </c>
      <c r="F47" s="58">
        <v>1.22</v>
      </c>
      <c r="G47" s="58">
        <v>0.87</v>
      </c>
      <c r="H47" s="58">
        <v>0.66</v>
      </c>
      <c r="I47" s="58">
        <v>0.52</v>
      </c>
      <c r="J47" s="58">
        <v>0.4</v>
      </c>
      <c r="K47" s="58">
        <v>0.33</v>
      </c>
      <c r="L47" s="10"/>
      <c r="M47" s="146" t="s">
        <v>11</v>
      </c>
      <c r="N47" s="147"/>
      <c r="O47" s="147"/>
      <c r="P47" s="150" t="s">
        <v>6</v>
      </c>
      <c r="Q47" s="150"/>
      <c r="R47" s="150"/>
      <c r="S47" s="151">
        <f>AVERAGE(C47:K53)</f>
        <v>1.6658730158730159</v>
      </c>
      <c r="T47" s="151"/>
      <c r="U47" s="11" t="s">
        <v>5</v>
      </c>
      <c r="V47" s="8"/>
    </row>
    <row r="48" spans="1:22" s="1" customFormat="1" ht="12.75" x14ac:dyDescent="0.2">
      <c r="A48" s="12"/>
      <c r="B48" s="18"/>
      <c r="C48" s="58">
        <v>7.33</v>
      </c>
      <c r="D48" s="58">
        <v>3.8</v>
      </c>
      <c r="E48" s="58">
        <v>2.14</v>
      </c>
      <c r="F48" s="58">
        <v>1.29</v>
      </c>
      <c r="G48" s="58">
        <v>0.94</v>
      </c>
      <c r="H48" s="58">
        <v>0.69</v>
      </c>
      <c r="I48" s="58">
        <v>0.53</v>
      </c>
      <c r="J48" s="58">
        <v>0.42</v>
      </c>
      <c r="K48" s="58">
        <v>0.34</v>
      </c>
      <c r="L48" s="10"/>
      <c r="M48" s="148"/>
      <c r="N48" s="149"/>
      <c r="O48" s="149"/>
      <c r="P48" s="152" t="s">
        <v>9</v>
      </c>
      <c r="Q48" s="152"/>
      <c r="R48" s="152"/>
      <c r="S48" s="153">
        <f>MEDIAN(C47:K53)</f>
        <v>0.94</v>
      </c>
      <c r="T48" s="153"/>
      <c r="U48" s="13" t="s">
        <v>5</v>
      </c>
      <c r="V48" s="8"/>
    </row>
    <row r="49" spans="1:22" s="1" customFormat="1" ht="12.75" x14ac:dyDescent="0.2">
      <c r="A49" s="12"/>
      <c r="B49" s="18"/>
      <c r="C49" s="58">
        <v>5.88</v>
      </c>
      <c r="D49" s="58">
        <v>3.46</v>
      </c>
      <c r="E49" s="58">
        <v>2.06</v>
      </c>
      <c r="F49" s="58">
        <v>1.38</v>
      </c>
      <c r="G49" s="58">
        <v>0.97</v>
      </c>
      <c r="H49" s="58">
        <v>0.72</v>
      </c>
      <c r="I49" s="58">
        <v>0.56000000000000005</v>
      </c>
      <c r="J49" s="58">
        <v>0.45</v>
      </c>
      <c r="K49" s="58">
        <v>0.36</v>
      </c>
      <c r="L49" s="10"/>
      <c r="M49" s="148"/>
      <c r="N49" s="149"/>
      <c r="O49" s="149"/>
      <c r="P49" s="152" t="s">
        <v>10</v>
      </c>
      <c r="Q49" s="152"/>
      <c r="R49" s="152"/>
      <c r="S49" s="153">
        <f>SMALL(C47:K53,1)</f>
        <v>0.28999999999999998</v>
      </c>
      <c r="T49" s="153"/>
      <c r="U49" s="13" t="s">
        <v>5</v>
      </c>
      <c r="V49" s="8"/>
    </row>
    <row r="50" spans="1:22" s="1" customFormat="1" ht="12.75" x14ac:dyDescent="0.2">
      <c r="A50" s="12"/>
      <c r="B50" s="18"/>
      <c r="C50" s="58">
        <v>1.04</v>
      </c>
      <c r="D50" s="58">
        <v>2.4</v>
      </c>
      <c r="E50" s="58">
        <v>2.0499999999999998</v>
      </c>
      <c r="F50" s="58">
        <v>1.4</v>
      </c>
      <c r="G50" s="58">
        <v>0.98</v>
      </c>
      <c r="H50" s="58">
        <v>0.72</v>
      </c>
      <c r="I50" s="58">
        <v>0.56000000000000005</v>
      </c>
      <c r="J50" s="58">
        <v>0.45</v>
      </c>
      <c r="K50" s="58">
        <v>0.38</v>
      </c>
      <c r="L50" s="10"/>
      <c r="M50" s="148"/>
      <c r="N50" s="149"/>
      <c r="O50" s="149"/>
      <c r="P50" s="152" t="s">
        <v>8</v>
      </c>
      <c r="Q50" s="152"/>
      <c r="R50" s="152"/>
      <c r="S50" s="153">
        <f>LARGE(C47:K53,1)</f>
        <v>8.3000000000000007</v>
      </c>
      <c r="T50" s="153"/>
      <c r="U50" s="13" t="s">
        <v>5</v>
      </c>
      <c r="V50" s="8"/>
    </row>
    <row r="51" spans="1:22" s="1" customFormat="1" ht="12.75" x14ac:dyDescent="0.2">
      <c r="A51" s="12"/>
      <c r="B51" s="18"/>
      <c r="C51" s="58">
        <v>2.29</v>
      </c>
      <c r="D51" s="58">
        <v>2.85</v>
      </c>
      <c r="E51" s="58">
        <v>2.02</v>
      </c>
      <c r="F51" s="58">
        <v>1.38</v>
      </c>
      <c r="G51" s="58">
        <v>0.97</v>
      </c>
      <c r="H51" s="58">
        <v>0.71</v>
      </c>
      <c r="I51" s="58">
        <v>0.55000000000000004</v>
      </c>
      <c r="J51" s="58">
        <v>0.43</v>
      </c>
      <c r="K51" s="58">
        <v>0.37</v>
      </c>
      <c r="L51" s="10"/>
      <c r="M51" s="146" t="s">
        <v>7</v>
      </c>
      <c r="N51" s="147"/>
      <c r="O51" s="147"/>
      <c r="P51" s="150" t="s">
        <v>14</v>
      </c>
      <c r="Q51" s="150"/>
      <c r="R51" s="150"/>
      <c r="S51" s="151">
        <f>S49/S47</f>
        <v>0.17408289661743687</v>
      </c>
      <c r="T51" s="151"/>
      <c r="U51" s="11"/>
      <c r="V51" s="8"/>
    </row>
    <row r="52" spans="1:22" s="1" customFormat="1" x14ac:dyDescent="0.2">
      <c r="A52" s="8"/>
      <c r="C52" s="58">
        <v>8.3000000000000007</v>
      </c>
      <c r="D52" s="58">
        <v>3.94</v>
      </c>
      <c r="E52" s="58">
        <v>2.08</v>
      </c>
      <c r="F52" s="58">
        <v>1.35</v>
      </c>
      <c r="G52" s="58">
        <v>0.94</v>
      </c>
      <c r="H52" s="58">
        <v>0.69</v>
      </c>
      <c r="I52" s="58">
        <v>0.52</v>
      </c>
      <c r="J52" s="58">
        <v>0.41</v>
      </c>
      <c r="K52" s="58">
        <v>0.34</v>
      </c>
      <c r="L52" s="10"/>
      <c r="M52" s="154"/>
      <c r="N52" s="155"/>
      <c r="O52" s="155"/>
      <c r="P52" s="156" t="s">
        <v>15</v>
      </c>
      <c r="Q52" s="156"/>
      <c r="R52" s="156"/>
      <c r="S52" s="145">
        <f>S49/S50</f>
        <v>3.4939759036144574E-2</v>
      </c>
      <c r="T52" s="145"/>
      <c r="U52" s="14"/>
      <c r="V52" s="8"/>
    </row>
    <row r="53" spans="1:22" s="1" customFormat="1" ht="12.75" x14ac:dyDescent="0.2">
      <c r="A53" s="12"/>
      <c r="B53" s="18"/>
      <c r="C53" s="58">
        <v>8.26</v>
      </c>
      <c r="D53" s="58">
        <v>3.9</v>
      </c>
      <c r="E53" s="58">
        <v>2.1</v>
      </c>
      <c r="F53" s="58">
        <v>1.29</v>
      </c>
      <c r="G53" s="58">
        <v>0.89</v>
      </c>
      <c r="H53" s="58">
        <v>0.66</v>
      </c>
      <c r="I53" s="58">
        <v>0.5</v>
      </c>
      <c r="J53" s="58">
        <v>0.38</v>
      </c>
      <c r="K53" s="58">
        <v>0.28999999999999998</v>
      </c>
      <c r="L53" s="10"/>
      <c r="M53" s="143" t="s">
        <v>13</v>
      </c>
      <c r="N53" s="144"/>
      <c r="O53" s="144"/>
      <c r="P53" s="144"/>
      <c r="Q53" s="144"/>
      <c r="R53" s="144"/>
      <c r="S53" s="145">
        <f>(COUNTIF(C47:K53,"&gt;2")/COUNT(C47:K53))*100</f>
        <v>30.158730158730158</v>
      </c>
      <c r="T53" s="145"/>
      <c r="U53" s="14" t="s">
        <v>5</v>
      </c>
      <c r="V53" s="8"/>
    </row>
    <row r="54" spans="1:22" s="1" customFormat="1" x14ac:dyDescent="0.2">
      <c r="A54" s="137" t="s">
        <v>12</v>
      </c>
      <c r="B54" s="137"/>
      <c r="C54" s="55">
        <f>AVERAGE(C47:C53)</f>
        <v>5.3357142857142863</v>
      </c>
      <c r="D54" s="55">
        <f t="shared" ref="D54:K54" si="4">AVERAGE(D47:D53)</f>
        <v>3.3457142857142856</v>
      </c>
      <c r="E54" s="55">
        <f t="shared" si="4"/>
        <v>2.0528571428571429</v>
      </c>
      <c r="F54" s="55">
        <f t="shared" si="4"/>
        <v>1.3299999999999998</v>
      </c>
      <c r="G54" s="55">
        <f t="shared" si="4"/>
        <v>0.93714285714285706</v>
      </c>
      <c r="H54" s="55">
        <f t="shared" si="4"/>
        <v>0.69285714285714284</v>
      </c>
      <c r="I54" s="55">
        <f t="shared" si="4"/>
        <v>0.53428571428571425</v>
      </c>
      <c r="J54" s="55">
        <f t="shared" si="4"/>
        <v>0.42</v>
      </c>
      <c r="K54" s="55">
        <f t="shared" si="4"/>
        <v>0.34428571428571431</v>
      </c>
      <c r="L54" s="15"/>
      <c r="M54" s="8"/>
      <c r="N54" s="8"/>
      <c r="O54" s="8"/>
      <c r="P54" s="8"/>
      <c r="Q54" s="8"/>
      <c r="R54" s="8"/>
      <c r="S54" s="7"/>
      <c r="T54" s="7"/>
      <c r="U54" s="8"/>
      <c r="V54" s="8"/>
    </row>
    <row r="55" spans="1:22" s="1" customFormat="1" x14ac:dyDescent="0.2">
      <c r="A55" s="7"/>
      <c r="B55" s="7"/>
      <c r="C55" s="56"/>
      <c r="D55" s="56"/>
      <c r="E55" s="56"/>
      <c r="F55" s="56"/>
      <c r="G55" s="56"/>
      <c r="H55" s="56"/>
      <c r="I55" s="56"/>
      <c r="J55" s="56"/>
      <c r="K55" s="56"/>
      <c r="L55" s="8"/>
      <c r="M55" s="8"/>
      <c r="N55" s="8"/>
      <c r="O55" s="8"/>
      <c r="P55" s="8"/>
      <c r="Q55" s="8"/>
      <c r="R55" s="8"/>
      <c r="S55" s="7"/>
      <c r="T55" s="7"/>
      <c r="U55" s="8"/>
      <c r="V55" s="8"/>
    </row>
    <row r="56" spans="1:22" s="1" customFormat="1" x14ac:dyDescent="0.2">
      <c r="A56" s="9" t="s">
        <v>4</v>
      </c>
      <c r="B56" s="17">
        <v>6.62</v>
      </c>
      <c r="C56" s="58">
        <v>4.1500000000000004</v>
      </c>
      <c r="D56" s="58">
        <v>3.21</v>
      </c>
      <c r="E56" s="58">
        <v>2.2400000000000002</v>
      </c>
      <c r="F56" s="58">
        <v>1.48</v>
      </c>
      <c r="G56" s="58">
        <v>1.07</v>
      </c>
      <c r="H56" s="58">
        <v>0.83</v>
      </c>
      <c r="I56" s="58">
        <v>0.68</v>
      </c>
      <c r="J56" s="58">
        <v>0.54</v>
      </c>
      <c r="K56" s="58">
        <v>0.47</v>
      </c>
      <c r="L56" s="10"/>
      <c r="M56" s="146" t="s">
        <v>11</v>
      </c>
      <c r="N56" s="147"/>
      <c r="O56" s="147"/>
      <c r="P56" s="150" t="s">
        <v>6</v>
      </c>
      <c r="Q56" s="150"/>
      <c r="R56" s="150"/>
      <c r="S56" s="151">
        <f>AVERAGE(C56:K62)</f>
        <v>1.8480952380952385</v>
      </c>
      <c r="T56" s="151"/>
      <c r="U56" s="11" t="s">
        <v>5</v>
      </c>
      <c r="V56" s="8"/>
    </row>
    <row r="57" spans="1:22" s="1" customFormat="1" ht="12.75" x14ac:dyDescent="0.2">
      <c r="A57" s="12"/>
      <c r="B57" s="17">
        <v>7.59</v>
      </c>
      <c r="C57" s="58">
        <v>8.0500000000000007</v>
      </c>
      <c r="D57" s="58">
        <v>4.08</v>
      </c>
      <c r="E57" s="58">
        <v>2.54</v>
      </c>
      <c r="F57" s="58">
        <v>1.64</v>
      </c>
      <c r="G57" s="58">
        <v>1.1599999999999999</v>
      </c>
      <c r="H57" s="58">
        <v>0.88</v>
      </c>
      <c r="I57" s="58">
        <v>0.7</v>
      </c>
      <c r="J57" s="58">
        <v>0.56999999999999995</v>
      </c>
      <c r="K57" s="58">
        <v>0.48</v>
      </c>
      <c r="L57" s="10"/>
      <c r="M57" s="148"/>
      <c r="N57" s="149"/>
      <c r="O57" s="149"/>
      <c r="P57" s="152" t="s">
        <v>9</v>
      </c>
      <c r="Q57" s="152"/>
      <c r="R57" s="152"/>
      <c r="S57" s="153">
        <f>MEDIAN(C56:K62)</f>
        <v>1.1599999999999999</v>
      </c>
      <c r="T57" s="153"/>
      <c r="U57" s="13" t="s">
        <v>5</v>
      </c>
      <c r="V57" s="8"/>
    </row>
    <row r="58" spans="1:22" s="1" customFormat="1" ht="12.75" x14ac:dyDescent="0.2">
      <c r="A58" s="12"/>
      <c r="B58" s="17">
        <v>3.15</v>
      </c>
      <c r="C58" s="58">
        <v>6.4</v>
      </c>
      <c r="D58" s="58">
        <v>3.66</v>
      </c>
      <c r="E58" s="58">
        <v>2.4700000000000002</v>
      </c>
      <c r="F58" s="58">
        <v>1.73</v>
      </c>
      <c r="G58" s="58">
        <v>1.25</v>
      </c>
      <c r="H58" s="58">
        <v>0.92</v>
      </c>
      <c r="I58" s="58">
        <v>0.73</v>
      </c>
      <c r="J58" s="58">
        <v>0.61</v>
      </c>
      <c r="K58" s="58">
        <v>0.52</v>
      </c>
      <c r="L58" s="10"/>
      <c r="M58" s="148"/>
      <c r="N58" s="149"/>
      <c r="O58" s="149"/>
      <c r="P58" s="152" t="s">
        <v>10</v>
      </c>
      <c r="Q58" s="152"/>
      <c r="R58" s="152"/>
      <c r="S58" s="153">
        <f>SMALL(C56:K62,1)</f>
        <v>0.41</v>
      </c>
      <c r="T58" s="153"/>
      <c r="U58" s="13" t="s">
        <v>5</v>
      </c>
      <c r="V58" s="8"/>
    </row>
    <row r="59" spans="1:22" s="1" customFormat="1" ht="12.75" x14ac:dyDescent="0.2">
      <c r="A59" s="12"/>
      <c r="B59" s="17">
        <v>0.5</v>
      </c>
      <c r="C59" s="58">
        <v>1.06</v>
      </c>
      <c r="D59" s="58">
        <v>2.64</v>
      </c>
      <c r="E59" s="58">
        <v>2.37</v>
      </c>
      <c r="F59" s="58">
        <v>1.69</v>
      </c>
      <c r="G59" s="58">
        <v>1.23</v>
      </c>
      <c r="H59" s="58">
        <v>0.92</v>
      </c>
      <c r="I59" s="58">
        <v>0.74</v>
      </c>
      <c r="J59" s="58">
        <v>0.61</v>
      </c>
      <c r="K59" s="58">
        <v>0.53</v>
      </c>
      <c r="L59" s="10"/>
      <c r="M59" s="148"/>
      <c r="N59" s="149"/>
      <c r="O59" s="149"/>
      <c r="P59" s="152" t="s">
        <v>8</v>
      </c>
      <c r="Q59" s="152"/>
      <c r="R59" s="152"/>
      <c r="S59" s="153">
        <f>LARGE(C56:K62,1)</f>
        <v>8.0500000000000007</v>
      </c>
      <c r="T59" s="153"/>
      <c r="U59" s="13" t="s">
        <v>5</v>
      </c>
      <c r="V59" s="8"/>
    </row>
    <row r="60" spans="1:22" s="1" customFormat="1" ht="12.75" x14ac:dyDescent="0.2">
      <c r="A60" s="12"/>
      <c r="B60" s="17">
        <v>4.95</v>
      </c>
      <c r="C60" s="58">
        <v>2.15</v>
      </c>
      <c r="D60" s="58">
        <v>2.85</v>
      </c>
      <c r="E60" s="58">
        <v>2.34</v>
      </c>
      <c r="F60" s="58">
        <v>1.7</v>
      </c>
      <c r="G60" s="58">
        <v>1.23</v>
      </c>
      <c r="H60" s="58">
        <v>0.93</v>
      </c>
      <c r="I60" s="58">
        <v>0.72</v>
      </c>
      <c r="J60" s="58">
        <v>0.59</v>
      </c>
      <c r="K60" s="58">
        <v>0.51</v>
      </c>
      <c r="L60" s="10"/>
      <c r="M60" s="146" t="s">
        <v>7</v>
      </c>
      <c r="N60" s="147"/>
      <c r="O60" s="147"/>
      <c r="P60" s="150" t="s">
        <v>14</v>
      </c>
      <c r="Q60" s="150"/>
      <c r="R60" s="150"/>
      <c r="S60" s="151">
        <f>S58/S56</f>
        <v>0.22185003864983247</v>
      </c>
      <c r="T60" s="151"/>
      <c r="U60" s="11"/>
      <c r="V60" s="8"/>
    </row>
    <row r="61" spans="1:22" s="1" customFormat="1" x14ac:dyDescent="0.2">
      <c r="A61" s="8"/>
      <c r="B61" s="8"/>
      <c r="C61" s="58">
        <v>7.52</v>
      </c>
      <c r="D61" s="58">
        <v>3.86</v>
      </c>
      <c r="E61" s="58">
        <v>2.4500000000000002</v>
      </c>
      <c r="F61" s="58">
        <v>1.71</v>
      </c>
      <c r="G61" s="58">
        <v>1.2</v>
      </c>
      <c r="H61" s="58">
        <v>0.9</v>
      </c>
      <c r="I61" s="58">
        <v>0.7</v>
      </c>
      <c r="J61" s="58">
        <v>0.56000000000000005</v>
      </c>
      <c r="K61" s="58">
        <v>0.49</v>
      </c>
      <c r="L61" s="10"/>
      <c r="M61" s="154"/>
      <c r="N61" s="155"/>
      <c r="O61" s="155"/>
      <c r="P61" s="156" t="s">
        <v>15</v>
      </c>
      <c r="Q61" s="156"/>
      <c r="R61" s="156"/>
      <c r="S61" s="145">
        <f>S58/S59</f>
        <v>5.0931677018633534E-2</v>
      </c>
      <c r="T61" s="145"/>
      <c r="U61" s="14"/>
      <c r="V61" s="8"/>
    </row>
    <row r="62" spans="1:22" s="1" customFormat="1" ht="12.75" x14ac:dyDescent="0.2">
      <c r="A62" s="12"/>
      <c r="B62" s="17">
        <v>4.8899999999999997</v>
      </c>
      <c r="C62" s="58">
        <v>7.53</v>
      </c>
      <c r="D62" s="58">
        <v>3.96</v>
      </c>
      <c r="E62" s="58">
        <v>2.4500000000000002</v>
      </c>
      <c r="F62" s="58">
        <v>1.62</v>
      </c>
      <c r="G62" s="58">
        <v>1.1299999999999999</v>
      </c>
      <c r="H62" s="58">
        <v>0.86</v>
      </c>
      <c r="I62" s="58">
        <v>0.68</v>
      </c>
      <c r="J62" s="58">
        <v>0.53</v>
      </c>
      <c r="K62" s="58">
        <v>0.41</v>
      </c>
      <c r="L62" s="10"/>
      <c r="M62" s="143" t="s">
        <v>13</v>
      </c>
      <c r="N62" s="144"/>
      <c r="O62" s="144"/>
      <c r="P62" s="144"/>
      <c r="Q62" s="144"/>
      <c r="R62" s="144"/>
      <c r="S62" s="145">
        <f>(COUNTIF(C56:K62,"&gt;2")/COUNT(C56:K62))*100</f>
        <v>31.746031746031743</v>
      </c>
      <c r="T62" s="145"/>
      <c r="U62" s="14" t="s">
        <v>5</v>
      </c>
      <c r="V62" s="8"/>
    </row>
    <row r="63" spans="1:22" s="1" customFormat="1" x14ac:dyDescent="0.2">
      <c r="A63" s="137" t="s">
        <v>12</v>
      </c>
      <c r="B63" s="137"/>
      <c r="C63" s="55">
        <f>AVERAGE(C56:C62)</f>
        <v>5.265714285714286</v>
      </c>
      <c r="D63" s="55">
        <f t="shared" ref="D63" si="5">AVERAGE(D56:D62)</f>
        <v>3.4657142857142857</v>
      </c>
      <c r="E63" s="55">
        <f t="shared" ref="E63" si="6">AVERAGE(E56:E62)</f>
        <v>2.4085714285714284</v>
      </c>
      <c r="F63" s="55">
        <f t="shared" ref="F63" si="7">AVERAGE(F56:F62)</f>
        <v>1.6528571428571428</v>
      </c>
      <c r="G63" s="55">
        <f t="shared" ref="G63" si="8">AVERAGE(G56:G62)</f>
        <v>1.1814285714285713</v>
      </c>
      <c r="H63" s="55">
        <f t="shared" ref="H63" si="9">AVERAGE(H56:H62)</f>
        <v>0.89142857142857146</v>
      </c>
      <c r="I63" s="55">
        <f t="shared" ref="I63" si="10">AVERAGE(I56:I62)</f>
        <v>0.70714285714285707</v>
      </c>
      <c r="J63" s="55">
        <f t="shared" ref="J63" si="11">AVERAGE(J56:J62)</f>
        <v>0.57285714285714284</v>
      </c>
      <c r="K63" s="55">
        <f t="shared" ref="K63" si="12">AVERAGE(K56:K62)</f>
        <v>0.48714285714285716</v>
      </c>
      <c r="L63" s="15"/>
      <c r="M63" s="8"/>
      <c r="N63" s="8"/>
      <c r="O63" s="8"/>
      <c r="P63" s="8"/>
      <c r="Q63" s="8"/>
      <c r="R63" s="8"/>
      <c r="S63" s="7"/>
      <c r="T63" s="7"/>
      <c r="U63" s="8"/>
      <c r="V63" s="8"/>
    </row>
    <row r="64" spans="1:22" hidden="1" x14ac:dyDescent="0.2"/>
  </sheetData>
  <mergeCells count="91">
    <mergeCell ref="M62:R62"/>
    <mergeCell ref="S62:T62"/>
    <mergeCell ref="M60:O61"/>
    <mergeCell ref="P60:R60"/>
    <mergeCell ref="S60:T60"/>
    <mergeCell ref="P61:R61"/>
    <mergeCell ref="S61:T61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M53:R53"/>
    <mergeCell ref="S53:T53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51:O52"/>
    <mergeCell ref="P51:R51"/>
    <mergeCell ref="S51:T51"/>
    <mergeCell ref="P52:R52"/>
    <mergeCell ref="S52:T52"/>
    <mergeCell ref="M44:R44"/>
    <mergeCell ref="S44:T44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42:O43"/>
    <mergeCell ref="P42:R42"/>
    <mergeCell ref="S42:T42"/>
    <mergeCell ref="P43:R43"/>
    <mergeCell ref="S43:T43"/>
    <mergeCell ref="M35:R35"/>
    <mergeCell ref="S35:T35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33:O34"/>
    <mergeCell ref="P33:R33"/>
    <mergeCell ref="S33:T33"/>
    <mergeCell ref="P34:R34"/>
    <mergeCell ref="S34:T34"/>
    <mergeCell ref="M26:R26"/>
    <mergeCell ref="S26:T26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M24:O25"/>
    <mergeCell ref="P24:R24"/>
    <mergeCell ref="S24:T24"/>
    <mergeCell ref="P25:R25"/>
    <mergeCell ref="S25:T25"/>
    <mergeCell ref="A17:B17"/>
    <mergeCell ref="N17:U17"/>
    <mergeCell ref="N18:P18"/>
    <mergeCell ref="Q18:S18"/>
    <mergeCell ref="T18:U18"/>
    <mergeCell ref="A18:D18"/>
    <mergeCell ref="A27:B27"/>
    <mergeCell ref="A36:B36"/>
    <mergeCell ref="A45:B45"/>
    <mergeCell ref="A54:B54"/>
    <mergeCell ref="A63:B63"/>
  </mergeCells>
  <conditionalFormatting sqref="C20:K26 C29:K35 C38:K44 C47:K53 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T18">
      <formula1>"TH,TV"</formula1>
    </dataValidation>
    <dataValidation type="list" allowBlank="1" showInputMessage="1" showErrorMessage="1" sqref="N18">
      <formula1>"Rum A, Rum B, Køkken"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64"/>
  <sheetViews>
    <sheetView zoomScaleNormal="100" zoomScaleSheetLayoutView="100" zoomScalePageLayoutView="70" workbookViewId="0">
      <selection activeCell="I40" sqref="I40"/>
    </sheetView>
  </sheetViews>
  <sheetFormatPr defaultColWidth="0" defaultRowHeight="11.25" zeroHeight="1" x14ac:dyDescent="0.2"/>
  <cols>
    <col min="1" max="1" width="6.5703125" style="5" customWidth="1"/>
    <col min="2" max="2" width="1" style="3" customWidth="1"/>
    <col min="3" max="11" width="4.85546875" style="57" customWidth="1"/>
    <col min="12" max="12" width="3.7109375" style="4" customWidth="1"/>
    <col min="13" max="13" width="5.28515625" style="4" customWidth="1"/>
    <col min="14" max="18" width="3.85546875" style="4" customWidth="1"/>
    <col min="19" max="20" width="3.28515625" style="3" customWidth="1"/>
    <col min="21" max="21" width="2.28515625" style="4" customWidth="1"/>
    <col min="22" max="22" width="1.42578125" style="4" customWidth="1"/>
    <col min="23" max="23" width="0" style="4" hidden="1" customWidth="1"/>
    <col min="24" max="16383" width="9.140625" style="4" hidden="1"/>
    <col min="16384" max="16384" width="81" style="4" hidden="1" customWidth="1"/>
  </cols>
  <sheetData>
    <row r="1" spans="2:22" x14ac:dyDescent="0.2">
      <c r="B1" s="5"/>
      <c r="C1" s="52"/>
      <c r="D1" s="52"/>
      <c r="E1" s="52"/>
      <c r="F1" s="52"/>
      <c r="G1" s="52"/>
      <c r="H1" s="52"/>
      <c r="I1" s="52"/>
      <c r="J1" s="52"/>
      <c r="K1" s="52"/>
      <c r="L1" s="6"/>
      <c r="M1" s="6"/>
      <c r="N1" s="6"/>
      <c r="O1" s="6"/>
      <c r="P1" s="6"/>
      <c r="Q1" s="6"/>
      <c r="R1" s="6"/>
      <c r="S1" s="5"/>
      <c r="T1" s="5"/>
      <c r="U1" s="6"/>
      <c r="V1" s="6"/>
    </row>
    <row r="2" spans="2:22" x14ac:dyDescent="0.2">
      <c r="B2" s="5"/>
      <c r="C2" s="52"/>
      <c r="D2" s="52"/>
      <c r="E2" s="52"/>
      <c r="F2" s="52"/>
      <c r="G2" s="52"/>
      <c r="H2" s="52"/>
      <c r="I2" s="52"/>
      <c r="J2" s="52"/>
      <c r="K2" s="52"/>
      <c r="L2" s="6"/>
      <c r="M2" s="6"/>
      <c r="N2" s="6"/>
      <c r="O2" s="6"/>
      <c r="P2" s="6"/>
      <c r="Q2" s="6"/>
      <c r="R2" s="6"/>
      <c r="S2" s="5"/>
      <c r="T2" s="5"/>
      <c r="U2" s="6"/>
      <c r="V2" s="6"/>
    </row>
    <row r="3" spans="2:22" x14ac:dyDescent="0.2">
      <c r="B3" s="5"/>
      <c r="C3" s="52"/>
      <c r="D3" s="52"/>
      <c r="E3" s="52"/>
      <c r="F3" s="52"/>
      <c r="G3" s="52"/>
      <c r="H3" s="52"/>
      <c r="I3" s="52"/>
      <c r="J3" s="52"/>
      <c r="K3" s="52"/>
      <c r="L3" s="6"/>
      <c r="M3" s="6"/>
      <c r="N3" s="6"/>
      <c r="O3" s="6"/>
      <c r="P3" s="6"/>
      <c r="Q3" s="6"/>
      <c r="R3" s="6"/>
      <c r="S3" s="5"/>
      <c r="T3" s="5"/>
      <c r="U3" s="6"/>
      <c r="V3" s="6"/>
    </row>
    <row r="4" spans="2:22" x14ac:dyDescent="0.2">
      <c r="B4" s="5"/>
      <c r="C4" s="52"/>
      <c r="D4" s="52"/>
      <c r="E4" s="52"/>
      <c r="F4" s="52"/>
      <c r="G4" s="52"/>
      <c r="H4" s="52"/>
      <c r="I4" s="52"/>
      <c r="J4" s="52"/>
      <c r="K4" s="52"/>
      <c r="L4" s="6"/>
      <c r="M4" s="6"/>
      <c r="N4" s="6"/>
      <c r="O4" s="6"/>
      <c r="P4" s="6"/>
      <c r="Q4" s="6"/>
      <c r="R4" s="6"/>
      <c r="S4" s="5"/>
      <c r="T4" s="5"/>
      <c r="U4" s="6"/>
      <c r="V4" s="6"/>
    </row>
    <row r="5" spans="2:22" x14ac:dyDescent="0.2">
      <c r="B5" s="5"/>
      <c r="C5" s="52"/>
      <c r="D5" s="52"/>
      <c r="E5" s="52"/>
      <c r="F5" s="52"/>
      <c r="G5" s="52"/>
      <c r="H5" s="52"/>
      <c r="I5" s="52"/>
      <c r="J5" s="52"/>
      <c r="K5" s="52"/>
      <c r="L5" s="6"/>
      <c r="M5" s="6"/>
      <c r="N5" s="6"/>
      <c r="O5" s="6"/>
      <c r="P5" s="6"/>
      <c r="Q5" s="6"/>
      <c r="R5" s="6"/>
      <c r="S5" s="5"/>
      <c r="T5" s="5"/>
      <c r="U5" s="6"/>
      <c r="V5" s="6"/>
    </row>
    <row r="6" spans="2:22" x14ac:dyDescent="0.2">
      <c r="B6" s="5"/>
      <c r="C6" s="52"/>
      <c r="D6" s="52"/>
      <c r="E6" s="52"/>
      <c r="F6" s="52"/>
      <c r="G6" s="52"/>
      <c r="H6" s="52"/>
      <c r="I6" s="52"/>
      <c r="J6" s="52"/>
      <c r="K6" s="52"/>
      <c r="L6" s="6"/>
      <c r="M6" s="6"/>
      <c r="N6" s="6"/>
      <c r="O6" s="6"/>
      <c r="P6" s="6"/>
      <c r="Q6" s="6"/>
      <c r="R6" s="6"/>
      <c r="S6" s="5"/>
      <c r="T6" s="5"/>
      <c r="U6" s="6"/>
      <c r="V6" s="6"/>
    </row>
    <row r="7" spans="2:22" x14ac:dyDescent="0.2">
      <c r="B7" s="5"/>
      <c r="C7" s="52"/>
      <c r="D7" s="52"/>
      <c r="E7" s="52"/>
      <c r="F7" s="52"/>
      <c r="G7" s="52"/>
      <c r="H7" s="52"/>
      <c r="I7" s="52"/>
      <c r="J7" s="52"/>
      <c r="K7" s="52"/>
      <c r="L7" s="6"/>
      <c r="M7" s="6"/>
      <c r="N7" s="6"/>
      <c r="O7" s="6"/>
      <c r="P7" s="6"/>
      <c r="Q7" s="6"/>
      <c r="R7" s="6"/>
      <c r="S7" s="5"/>
      <c r="T7" s="5"/>
      <c r="U7" s="6"/>
      <c r="V7" s="6"/>
    </row>
    <row r="8" spans="2:22" x14ac:dyDescent="0.2">
      <c r="B8" s="5"/>
      <c r="C8" s="52"/>
      <c r="D8" s="52"/>
      <c r="E8" s="52"/>
      <c r="F8" s="52"/>
      <c r="G8" s="52"/>
      <c r="H8" s="52"/>
      <c r="I8" s="52"/>
      <c r="J8" s="52"/>
      <c r="K8" s="52"/>
      <c r="L8" s="6"/>
      <c r="M8" s="6"/>
      <c r="N8" s="6"/>
      <c r="O8" s="6"/>
      <c r="P8" s="6"/>
      <c r="Q8" s="6"/>
      <c r="R8" s="6"/>
      <c r="S8" s="5"/>
      <c r="T8" s="5"/>
      <c r="U8" s="6"/>
      <c r="V8" s="6"/>
    </row>
    <row r="9" spans="2:22" x14ac:dyDescent="0.2">
      <c r="B9" s="5"/>
      <c r="C9" s="52"/>
      <c r="D9" s="52"/>
      <c r="E9" s="52"/>
      <c r="F9" s="52"/>
      <c r="G9" s="52"/>
      <c r="H9" s="52"/>
      <c r="I9" s="52"/>
      <c r="J9" s="52"/>
      <c r="K9" s="52"/>
      <c r="L9" s="6"/>
      <c r="M9" s="6"/>
      <c r="N9" s="6"/>
      <c r="O9" s="6"/>
      <c r="P9" s="6"/>
      <c r="Q9" s="6"/>
      <c r="R9" s="6"/>
      <c r="S9" s="5"/>
      <c r="T9" s="5"/>
      <c r="U9" s="6"/>
      <c r="V9" s="6"/>
    </row>
    <row r="10" spans="2:22" x14ac:dyDescent="0.2">
      <c r="B10" s="5"/>
      <c r="C10" s="52"/>
      <c r="D10" s="52"/>
      <c r="E10" s="52"/>
      <c r="F10" s="52"/>
      <c r="G10" s="52"/>
      <c r="H10" s="52"/>
      <c r="I10" s="52"/>
      <c r="J10" s="52"/>
      <c r="K10" s="52"/>
      <c r="L10" s="6"/>
      <c r="M10" s="6"/>
      <c r="N10" s="6"/>
      <c r="O10" s="6"/>
      <c r="P10" s="6"/>
      <c r="Q10" s="6"/>
      <c r="R10" s="6"/>
      <c r="S10" s="5"/>
      <c r="T10" s="5"/>
      <c r="U10" s="6"/>
      <c r="V10" s="6"/>
    </row>
    <row r="11" spans="2:22" x14ac:dyDescent="0.2">
      <c r="B11" s="5"/>
      <c r="C11" s="52"/>
      <c r="D11" s="52"/>
      <c r="E11" s="52"/>
      <c r="F11" s="52"/>
      <c r="G11" s="52"/>
      <c r="H11" s="52"/>
      <c r="I11" s="52"/>
      <c r="J11" s="52"/>
      <c r="K11" s="52"/>
      <c r="L11" s="6"/>
      <c r="M11" s="6"/>
      <c r="N11" s="6"/>
      <c r="O11" s="6"/>
      <c r="P11" s="6"/>
      <c r="Q11" s="6"/>
      <c r="R11" s="6"/>
      <c r="S11" s="5"/>
      <c r="T11" s="5"/>
      <c r="U11" s="6"/>
      <c r="V11" s="6"/>
    </row>
    <row r="12" spans="2:22" x14ac:dyDescent="0.2">
      <c r="B12" s="5"/>
      <c r="C12" s="52"/>
      <c r="D12" s="52"/>
      <c r="E12" s="52"/>
      <c r="F12" s="52"/>
      <c r="G12" s="52"/>
      <c r="H12" s="52"/>
      <c r="I12" s="52"/>
      <c r="J12" s="52"/>
      <c r="K12" s="52"/>
      <c r="L12" s="6"/>
      <c r="M12" s="6"/>
      <c r="N12" s="6"/>
      <c r="O12" s="6"/>
      <c r="P12" s="6"/>
      <c r="Q12" s="6"/>
      <c r="R12" s="6"/>
      <c r="S12" s="5"/>
      <c r="T12" s="5"/>
      <c r="U12" s="6"/>
      <c r="V12" s="6"/>
    </row>
    <row r="13" spans="2:22" x14ac:dyDescent="0.2">
      <c r="B13" s="5"/>
      <c r="C13" s="52"/>
      <c r="D13" s="52"/>
      <c r="E13" s="52"/>
      <c r="F13" s="52"/>
      <c r="G13" s="52"/>
      <c r="H13" s="52"/>
      <c r="I13" s="52"/>
      <c r="J13" s="52"/>
      <c r="K13" s="52"/>
      <c r="L13" s="6"/>
      <c r="M13" s="6"/>
      <c r="N13" s="6"/>
      <c r="O13" s="6"/>
      <c r="P13" s="6"/>
      <c r="Q13" s="6"/>
      <c r="R13" s="6"/>
      <c r="S13" s="5"/>
      <c r="T13" s="5"/>
      <c r="U13" s="6"/>
      <c r="V13" s="6"/>
    </row>
    <row r="14" spans="2:22" x14ac:dyDescent="0.2">
      <c r="B14" s="5"/>
      <c r="C14" s="52"/>
      <c r="D14" s="52"/>
      <c r="E14" s="52"/>
      <c r="F14" s="52"/>
      <c r="G14" s="52"/>
      <c r="H14" s="52"/>
      <c r="I14" s="52"/>
      <c r="J14" s="52"/>
      <c r="K14" s="52"/>
      <c r="L14" s="6"/>
      <c r="M14" s="6"/>
      <c r="N14" s="6"/>
      <c r="O14" s="6"/>
      <c r="P14" s="6"/>
      <c r="Q14" s="6"/>
      <c r="R14" s="6"/>
      <c r="S14" s="5"/>
      <c r="T14" s="5"/>
      <c r="U14" s="6"/>
      <c r="V14" s="6"/>
    </row>
    <row r="15" spans="2:22" x14ac:dyDescent="0.2">
      <c r="B15" s="5"/>
      <c r="C15" s="52"/>
      <c r="D15" s="52"/>
      <c r="E15" s="52"/>
      <c r="F15" s="52"/>
      <c r="G15" s="52"/>
      <c r="H15" s="52"/>
      <c r="I15" s="52"/>
      <c r="J15" s="52"/>
      <c r="K15" s="52"/>
      <c r="L15" s="6"/>
      <c r="M15" s="6"/>
      <c r="N15" s="6"/>
      <c r="O15" s="6"/>
      <c r="P15" s="6"/>
      <c r="Q15" s="6"/>
      <c r="R15" s="6"/>
      <c r="S15" s="5"/>
      <c r="T15" s="5"/>
      <c r="U15" s="6"/>
      <c r="V15" s="6"/>
    </row>
    <row r="16" spans="2:22" x14ac:dyDescent="0.2">
      <c r="B16" s="5"/>
      <c r="C16" s="52"/>
      <c r="D16" s="52"/>
      <c r="E16" s="52"/>
      <c r="F16" s="52"/>
      <c r="G16" s="52"/>
      <c r="H16" s="52"/>
      <c r="I16" s="52"/>
      <c r="J16" s="52"/>
      <c r="K16" s="52"/>
      <c r="L16" s="6"/>
      <c r="M16" s="6"/>
      <c r="N16" s="6"/>
      <c r="O16" s="6"/>
      <c r="P16" s="6"/>
      <c r="Q16" s="6"/>
      <c r="R16" s="6"/>
      <c r="S16" s="5"/>
      <c r="T16" s="5"/>
      <c r="U16" s="6"/>
      <c r="V16" s="6"/>
    </row>
    <row r="17" spans="1:23" s="1" customFormat="1" x14ac:dyDescent="0.2">
      <c r="A17" s="138" t="s">
        <v>25</v>
      </c>
      <c r="B17" s="138"/>
      <c r="C17" s="59">
        <v>0.5</v>
      </c>
      <c r="D17" s="60">
        <f t="shared" ref="D17:K17" si="0">C17+$F$18</f>
        <v>1</v>
      </c>
      <c r="E17" s="60">
        <f t="shared" si="0"/>
        <v>1.5</v>
      </c>
      <c r="F17" s="60">
        <f t="shared" si="0"/>
        <v>2</v>
      </c>
      <c r="G17" s="60">
        <f t="shared" si="0"/>
        <v>2.5</v>
      </c>
      <c r="H17" s="60">
        <f t="shared" si="0"/>
        <v>3</v>
      </c>
      <c r="I17" s="53">
        <f t="shared" si="0"/>
        <v>3.5</v>
      </c>
      <c r="J17" s="53">
        <f t="shared" si="0"/>
        <v>4</v>
      </c>
      <c r="K17" s="53">
        <f t="shared" si="0"/>
        <v>4.5</v>
      </c>
      <c r="L17" s="26" t="s">
        <v>26</v>
      </c>
      <c r="M17" s="22" t="s">
        <v>17</v>
      </c>
      <c r="N17" s="139" t="s">
        <v>29</v>
      </c>
      <c r="O17" s="139"/>
      <c r="P17" s="139"/>
      <c r="Q17" s="139"/>
      <c r="R17" s="139"/>
      <c r="S17" s="139"/>
      <c r="T17" s="139"/>
      <c r="U17" s="139"/>
      <c r="V17" s="8"/>
    </row>
    <row r="18" spans="1:23" s="1" customFormat="1" x14ac:dyDescent="0.2">
      <c r="A18" s="158" t="s">
        <v>24</v>
      </c>
      <c r="B18" s="158"/>
      <c r="C18" s="158"/>
      <c r="D18" s="158"/>
      <c r="E18" s="158"/>
      <c r="F18" s="61">
        <v>0.5</v>
      </c>
      <c r="G18" s="54" t="s">
        <v>21</v>
      </c>
      <c r="H18" s="54"/>
      <c r="I18" s="26"/>
      <c r="J18" s="26"/>
      <c r="K18" s="26"/>
      <c r="L18" s="19"/>
      <c r="M18" s="25" t="s">
        <v>22</v>
      </c>
      <c r="N18" s="139" t="s">
        <v>19</v>
      </c>
      <c r="O18" s="139"/>
      <c r="P18" s="139"/>
      <c r="Q18" s="159" t="s">
        <v>23</v>
      </c>
      <c r="R18" s="159"/>
      <c r="S18" s="159"/>
      <c r="T18" s="139" t="s">
        <v>18</v>
      </c>
      <c r="U18" s="139"/>
      <c r="V18" s="8"/>
    </row>
    <row r="19" spans="1:23" s="1" customFormat="1" x14ac:dyDescent="0.2">
      <c r="A19" s="23"/>
      <c r="B19" s="23"/>
      <c r="C19" s="54"/>
      <c r="D19" s="54"/>
      <c r="E19" s="54"/>
      <c r="F19" s="54"/>
      <c r="G19" s="54"/>
      <c r="H19" s="54"/>
      <c r="I19" s="54"/>
      <c r="J19" s="54"/>
      <c r="K19" s="54"/>
      <c r="L19" s="24"/>
      <c r="M19" s="20"/>
      <c r="N19" s="20"/>
      <c r="O19" s="20"/>
      <c r="P19" s="20"/>
      <c r="Q19" s="20"/>
      <c r="R19" s="20"/>
      <c r="S19" s="21"/>
      <c r="T19" s="21"/>
      <c r="U19" s="20"/>
      <c r="V19" s="8"/>
    </row>
    <row r="20" spans="1:23" s="1" customFormat="1" x14ac:dyDescent="0.2">
      <c r="A20" s="9" t="s">
        <v>0</v>
      </c>
      <c r="B20" s="16"/>
      <c r="C20" s="51">
        <v>5.42</v>
      </c>
      <c r="D20" s="51">
        <v>2.74</v>
      </c>
      <c r="E20" s="51">
        <v>1.29</v>
      </c>
      <c r="F20" s="51">
        <v>0.59</v>
      </c>
      <c r="G20" s="51">
        <v>0.36</v>
      </c>
      <c r="H20" s="51">
        <v>0.33</v>
      </c>
      <c r="I20" s="51">
        <v>0.28000000000000003</v>
      </c>
      <c r="J20" s="51">
        <v>0.23</v>
      </c>
      <c r="K20" s="51">
        <v>0.16</v>
      </c>
      <c r="L20" s="10"/>
      <c r="M20" s="146" t="s">
        <v>11</v>
      </c>
      <c r="N20" s="147"/>
      <c r="O20" s="147"/>
      <c r="P20" s="150" t="s">
        <v>6</v>
      </c>
      <c r="Q20" s="150"/>
      <c r="R20" s="150"/>
      <c r="S20" s="151">
        <f>AVERAGE(C20:K26)</f>
        <v>1.064761904761905</v>
      </c>
      <c r="T20" s="151"/>
      <c r="U20" s="11" t="s">
        <v>5</v>
      </c>
      <c r="V20" s="8"/>
    </row>
    <row r="21" spans="1:23" s="1" customFormat="1" ht="12.75" x14ac:dyDescent="0.2">
      <c r="A21" s="9"/>
      <c r="B21" s="18"/>
      <c r="C21" s="51">
        <v>5.77</v>
      </c>
      <c r="D21" s="51">
        <v>2.65</v>
      </c>
      <c r="E21" s="51">
        <v>1.24</v>
      </c>
      <c r="F21" s="51">
        <v>0.57999999999999996</v>
      </c>
      <c r="G21" s="51">
        <v>0.46</v>
      </c>
      <c r="H21" s="51">
        <v>0.37</v>
      </c>
      <c r="I21" s="51">
        <v>0.28999999999999998</v>
      </c>
      <c r="J21" s="51">
        <v>0.22</v>
      </c>
      <c r="K21" s="51">
        <v>0.18</v>
      </c>
      <c r="L21" s="10"/>
      <c r="M21" s="148"/>
      <c r="N21" s="149"/>
      <c r="O21" s="149"/>
      <c r="P21" s="152" t="s">
        <v>9</v>
      </c>
      <c r="Q21" s="152"/>
      <c r="R21" s="152"/>
      <c r="S21" s="153">
        <f>MEDIAN(C20:K26)</f>
        <v>0.38</v>
      </c>
      <c r="T21" s="153"/>
      <c r="U21" s="13" t="s">
        <v>5</v>
      </c>
      <c r="V21" s="8"/>
    </row>
    <row r="22" spans="1:23" s="1" customFormat="1" ht="12.75" x14ac:dyDescent="0.2">
      <c r="A22" s="9"/>
      <c r="B22" s="18"/>
      <c r="C22" s="51">
        <v>1.48</v>
      </c>
      <c r="D22" s="51">
        <v>2.11</v>
      </c>
      <c r="E22" s="51">
        <v>1.18</v>
      </c>
      <c r="F22" s="51">
        <v>0.74</v>
      </c>
      <c r="G22" s="51">
        <v>0.49</v>
      </c>
      <c r="H22" s="51">
        <v>0.35</v>
      </c>
      <c r="I22" s="51">
        <v>0.26</v>
      </c>
      <c r="J22" s="51">
        <v>0.22</v>
      </c>
      <c r="K22" s="51">
        <v>0.19</v>
      </c>
      <c r="L22" s="10"/>
      <c r="M22" s="148"/>
      <c r="N22" s="149"/>
      <c r="O22" s="149"/>
      <c r="P22" s="152" t="s">
        <v>10</v>
      </c>
      <c r="Q22" s="152"/>
      <c r="R22" s="152"/>
      <c r="S22" s="153">
        <f>SMALL(C20:K26,1)</f>
        <v>0.16</v>
      </c>
      <c r="T22" s="153"/>
      <c r="U22" s="13" t="s">
        <v>5</v>
      </c>
      <c r="V22" s="8"/>
    </row>
    <row r="23" spans="1:23" s="1" customFormat="1" ht="12.75" x14ac:dyDescent="0.2">
      <c r="A23" s="9"/>
      <c r="B23" s="18"/>
      <c r="C23" s="51">
        <v>0.48</v>
      </c>
      <c r="D23" s="51">
        <v>1.3</v>
      </c>
      <c r="E23" s="51">
        <v>1.32</v>
      </c>
      <c r="F23" s="51">
        <v>0.72</v>
      </c>
      <c r="G23" s="51">
        <v>0.41</v>
      </c>
      <c r="H23" s="51">
        <v>0.32</v>
      </c>
      <c r="I23" s="51">
        <v>0.27</v>
      </c>
      <c r="J23" s="51">
        <v>0.23</v>
      </c>
      <c r="K23" s="51">
        <v>0.21</v>
      </c>
      <c r="L23" s="10"/>
      <c r="M23" s="148"/>
      <c r="N23" s="149"/>
      <c r="O23" s="149"/>
      <c r="P23" s="152" t="s">
        <v>8</v>
      </c>
      <c r="Q23" s="152"/>
      <c r="R23" s="152"/>
      <c r="S23" s="153">
        <f>LARGE(C20:K26,1)</f>
        <v>6.17</v>
      </c>
      <c r="T23" s="153"/>
      <c r="U23" s="13" t="s">
        <v>5</v>
      </c>
      <c r="V23" s="8"/>
    </row>
    <row r="24" spans="1:23" s="1" customFormat="1" ht="12.75" x14ac:dyDescent="0.2">
      <c r="A24" s="9"/>
      <c r="B24" s="18"/>
      <c r="C24" s="51">
        <v>4.46</v>
      </c>
      <c r="D24" s="51">
        <v>2.63</v>
      </c>
      <c r="E24" s="51">
        <v>1.31</v>
      </c>
      <c r="F24" s="51">
        <v>0.62</v>
      </c>
      <c r="G24" s="51">
        <v>0.38</v>
      </c>
      <c r="H24" s="51">
        <v>0.32</v>
      </c>
      <c r="I24" s="51">
        <v>0.27</v>
      </c>
      <c r="J24" s="51">
        <v>0.23</v>
      </c>
      <c r="K24" s="51">
        <v>0.2</v>
      </c>
      <c r="L24" s="10"/>
      <c r="M24" s="146" t="s">
        <v>7</v>
      </c>
      <c r="N24" s="147"/>
      <c r="O24" s="147"/>
      <c r="P24" s="150" t="s">
        <v>14</v>
      </c>
      <c r="Q24" s="150"/>
      <c r="R24" s="150"/>
      <c r="S24" s="151">
        <f>S22/S20</f>
        <v>0.1502683363148479</v>
      </c>
      <c r="T24" s="151"/>
      <c r="U24" s="11"/>
      <c r="V24" s="8"/>
    </row>
    <row r="25" spans="1:23" s="1" customFormat="1" x14ac:dyDescent="0.2">
      <c r="A25" s="8"/>
      <c r="C25" s="51">
        <v>6.17</v>
      </c>
      <c r="D25" s="51">
        <v>2.71</v>
      </c>
      <c r="E25" s="51">
        <v>1.29</v>
      </c>
      <c r="F25" s="51">
        <v>0.59</v>
      </c>
      <c r="G25" s="51">
        <v>0.37</v>
      </c>
      <c r="H25" s="51">
        <v>0.31</v>
      </c>
      <c r="I25" s="51">
        <v>0.25</v>
      </c>
      <c r="J25" s="51">
        <v>0.21</v>
      </c>
      <c r="K25" s="51">
        <v>0.18</v>
      </c>
      <c r="L25" s="10"/>
      <c r="M25" s="154"/>
      <c r="N25" s="155"/>
      <c r="O25" s="155"/>
      <c r="P25" s="156" t="s">
        <v>15</v>
      </c>
      <c r="Q25" s="156"/>
      <c r="R25" s="156"/>
      <c r="S25" s="145">
        <f>S22/S23</f>
        <v>2.5931928687196112E-2</v>
      </c>
      <c r="T25" s="145"/>
      <c r="U25" s="14"/>
      <c r="V25" s="8"/>
    </row>
    <row r="26" spans="1:23" s="1" customFormat="1" ht="12.75" x14ac:dyDescent="0.2">
      <c r="A26" s="12"/>
      <c r="B26" s="18"/>
      <c r="C26" s="51">
        <v>4</v>
      </c>
      <c r="D26" s="51">
        <v>2.23</v>
      </c>
      <c r="E26" s="51">
        <v>1.1200000000000001</v>
      </c>
      <c r="F26" s="51">
        <v>0.53</v>
      </c>
      <c r="G26" s="51">
        <v>0.36</v>
      </c>
      <c r="H26" s="51">
        <v>0.28999999999999998</v>
      </c>
      <c r="I26" s="51">
        <v>0.24</v>
      </c>
      <c r="J26" s="51">
        <v>0.2</v>
      </c>
      <c r="K26" s="51">
        <v>0.17</v>
      </c>
      <c r="L26" s="10"/>
      <c r="M26" s="143" t="s">
        <v>13</v>
      </c>
      <c r="N26" s="144"/>
      <c r="O26" s="144"/>
      <c r="P26" s="144"/>
      <c r="Q26" s="144"/>
      <c r="R26" s="144"/>
      <c r="S26" s="145">
        <f>(COUNTIF(C20:K26,"&gt;2")/COUNT(C20:K26))*100</f>
        <v>17.460317460317459</v>
      </c>
      <c r="T26" s="145"/>
      <c r="U26" s="14" t="s">
        <v>5</v>
      </c>
      <c r="V26" s="8"/>
    </row>
    <row r="27" spans="1:23" s="1" customFormat="1" x14ac:dyDescent="0.2">
      <c r="A27" s="137" t="s">
        <v>12</v>
      </c>
      <c r="B27" s="137"/>
      <c r="C27" s="55">
        <f>AVERAGE(C20:C26)</f>
        <v>3.9685714285714289</v>
      </c>
      <c r="D27" s="55">
        <f t="shared" ref="D27:K27" si="1">AVERAGE(D20:D26)</f>
        <v>2.3385714285714285</v>
      </c>
      <c r="E27" s="55">
        <f t="shared" si="1"/>
        <v>1.25</v>
      </c>
      <c r="F27" s="55">
        <f t="shared" si="1"/>
        <v>0.62428571428571433</v>
      </c>
      <c r="G27" s="55">
        <f t="shared" si="1"/>
        <v>0.4042857142857143</v>
      </c>
      <c r="H27" s="55">
        <f t="shared" si="1"/>
        <v>0.32714285714285712</v>
      </c>
      <c r="I27" s="55">
        <f t="shared" si="1"/>
        <v>0.26571428571428574</v>
      </c>
      <c r="J27" s="55">
        <f t="shared" si="1"/>
        <v>0.22</v>
      </c>
      <c r="K27" s="55">
        <f t="shared" si="1"/>
        <v>0.18428571428571425</v>
      </c>
      <c r="L27" s="15"/>
      <c r="M27" s="8"/>
      <c r="N27" s="8"/>
      <c r="O27" s="8"/>
      <c r="P27" s="8"/>
      <c r="Q27" s="8"/>
      <c r="R27" s="8"/>
      <c r="S27" s="7"/>
      <c r="T27" s="7"/>
      <c r="U27" s="8"/>
      <c r="V27" s="8"/>
      <c r="W27" s="2"/>
    </row>
    <row r="28" spans="1:23" s="1" customFormat="1" x14ac:dyDescent="0.2">
      <c r="A28" s="7"/>
      <c r="B28" s="7"/>
      <c r="C28" s="56"/>
      <c r="D28" s="56"/>
      <c r="E28" s="56"/>
      <c r="F28" s="56"/>
      <c r="G28" s="56"/>
      <c r="H28" s="56"/>
      <c r="I28" s="56"/>
      <c r="J28" s="56"/>
      <c r="K28" s="56"/>
      <c r="L28" s="8"/>
      <c r="M28" s="8"/>
      <c r="N28" s="8"/>
      <c r="O28" s="8"/>
      <c r="P28" s="8"/>
      <c r="Q28" s="8"/>
      <c r="R28" s="8"/>
      <c r="S28" s="7"/>
      <c r="T28" s="7"/>
      <c r="U28" s="8"/>
      <c r="V28" s="8"/>
    </row>
    <row r="29" spans="1:23" s="1" customFormat="1" x14ac:dyDescent="0.2">
      <c r="A29" s="9" t="s">
        <v>1</v>
      </c>
      <c r="B29" s="16"/>
      <c r="C29" s="51">
        <v>5.96</v>
      </c>
      <c r="D29" s="51">
        <v>3.16</v>
      </c>
      <c r="E29" s="51">
        <v>1.63</v>
      </c>
      <c r="F29" s="51">
        <v>0.88</v>
      </c>
      <c r="G29" s="51">
        <v>0.52</v>
      </c>
      <c r="H29" s="51">
        <v>0.4</v>
      </c>
      <c r="I29" s="51">
        <v>0.34</v>
      </c>
      <c r="J29" s="51">
        <v>0.27</v>
      </c>
      <c r="K29" s="51">
        <v>0.19</v>
      </c>
      <c r="L29" s="10"/>
      <c r="M29" s="146" t="s">
        <v>11</v>
      </c>
      <c r="N29" s="147"/>
      <c r="O29" s="147"/>
      <c r="P29" s="150" t="s">
        <v>6</v>
      </c>
      <c r="Q29" s="150"/>
      <c r="R29" s="150"/>
      <c r="S29" s="151">
        <f>AVERAGE(C29:K35)</f>
        <v>1.2507936507936508</v>
      </c>
      <c r="T29" s="151"/>
      <c r="U29" s="11" t="s">
        <v>5</v>
      </c>
      <c r="V29" s="8"/>
    </row>
    <row r="30" spans="1:23" s="1" customFormat="1" ht="12.75" x14ac:dyDescent="0.2">
      <c r="A30" s="12"/>
      <c r="B30" s="18"/>
      <c r="C30" s="51">
        <v>6.48</v>
      </c>
      <c r="D30" s="51">
        <v>3.12</v>
      </c>
      <c r="E30" s="51">
        <v>1.6</v>
      </c>
      <c r="F30" s="51">
        <v>0.88</v>
      </c>
      <c r="G30" s="51">
        <v>0.59</v>
      </c>
      <c r="H30" s="51">
        <v>0.44</v>
      </c>
      <c r="I30" s="51">
        <v>0.35</v>
      </c>
      <c r="J30" s="51">
        <v>0.27</v>
      </c>
      <c r="K30" s="51">
        <v>0.23</v>
      </c>
      <c r="L30" s="10"/>
      <c r="M30" s="148"/>
      <c r="N30" s="149"/>
      <c r="O30" s="149"/>
      <c r="P30" s="152" t="s">
        <v>9</v>
      </c>
      <c r="Q30" s="152"/>
      <c r="R30" s="152"/>
      <c r="S30" s="153">
        <f>MEDIAN(C29:K35)</f>
        <v>0.54</v>
      </c>
      <c r="T30" s="153"/>
      <c r="U30" s="13" t="s">
        <v>5</v>
      </c>
      <c r="V30" s="8"/>
    </row>
    <row r="31" spans="1:23" s="1" customFormat="1" ht="12.75" x14ac:dyDescent="0.2">
      <c r="A31" s="12"/>
      <c r="B31" s="18"/>
      <c r="C31" s="51">
        <v>1.63</v>
      </c>
      <c r="D31" s="51">
        <v>2.46</v>
      </c>
      <c r="E31" s="51">
        <v>1.47</v>
      </c>
      <c r="F31" s="51">
        <v>0.98</v>
      </c>
      <c r="G31" s="51">
        <v>0.64</v>
      </c>
      <c r="H31" s="51">
        <v>0.43</v>
      </c>
      <c r="I31" s="51">
        <v>0.33</v>
      </c>
      <c r="J31" s="51">
        <v>0.27</v>
      </c>
      <c r="K31" s="51">
        <v>0.24</v>
      </c>
      <c r="L31" s="10"/>
      <c r="M31" s="148"/>
      <c r="N31" s="149"/>
      <c r="O31" s="149"/>
      <c r="P31" s="152" t="s">
        <v>10</v>
      </c>
      <c r="Q31" s="152"/>
      <c r="R31" s="152"/>
      <c r="S31" s="153">
        <f>SMALL(C29:K35,1)</f>
        <v>0.19</v>
      </c>
      <c r="T31" s="153"/>
      <c r="U31" s="13" t="s">
        <v>5</v>
      </c>
      <c r="V31" s="8"/>
    </row>
    <row r="32" spans="1:23" s="1" customFormat="1" ht="12.75" x14ac:dyDescent="0.2">
      <c r="A32" s="12"/>
      <c r="B32" s="18"/>
      <c r="C32" s="51">
        <v>0.54</v>
      </c>
      <c r="D32" s="51">
        <v>1.43</v>
      </c>
      <c r="E32" s="51">
        <v>1.52</v>
      </c>
      <c r="F32" s="51">
        <v>0.98</v>
      </c>
      <c r="G32" s="51">
        <v>0.6</v>
      </c>
      <c r="H32" s="51">
        <v>0.39</v>
      </c>
      <c r="I32" s="51">
        <v>0.32</v>
      </c>
      <c r="J32" s="51">
        <v>0.28000000000000003</v>
      </c>
      <c r="K32" s="51">
        <v>0.26</v>
      </c>
      <c r="L32" s="10"/>
      <c r="M32" s="148"/>
      <c r="N32" s="149"/>
      <c r="O32" s="149"/>
      <c r="P32" s="152" t="s">
        <v>8</v>
      </c>
      <c r="Q32" s="152"/>
      <c r="R32" s="152"/>
      <c r="S32" s="153">
        <f>LARGE(C29:K35,1)</f>
        <v>6.79</v>
      </c>
      <c r="T32" s="153"/>
      <c r="U32" s="13" t="s">
        <v>5</v>
      </c>
      <c r="V32" s="8"/>
    </row>
    <row r="33" spans="1:22" s="1" customFormat="1" ht="12.75" x14ac:dyDescent="0.2">
      <c r="A33" s="12"/>
      <c r="B33" s="18"/>
      <c r="C33" s="51">
        <v>4.8099999999999996</v>
      </c>
      <c r="D33" s="51">
        <v>2.89</v>
      </c>
      <c r="E33" s="51">
        <v>1.58</v>
      </c>
      <c r="F33" s="51">
        <v>0.89</v>
      </c>
      <c r="G33" s="51">
        <v>0.54</v>
      </c>
      <c r="H33" s="51">
        <v>0.37</v>
      </c>
      <c r="I33" s="51">
        <v>0.31</v>
      </c>
      <c r="J33" s="51">
        <v>0.27</v>
      </c>
      <c r="K33" s="51">
        <v>0.25</v>
      </c>
      <c r="L33" s="10"/>
      <c r="M33" s="146" t="s">
        <v>7</v>
      </c>
      <c r="N33" s="147"/>
      <c r="O33" s="147"/>
      <c r="P33" s="150" t="s">
        <v>14</v>
      </c>
      <c r="Q33" s="150"/>
      <c r="R33" s="150"/>
      <c r="S33" s="151">
        <f>S31/S29</f>
        <v>0.1519035532994924</v>
      </c>
      <c r="T33" s="151"/>
      <c r="U33" s="11"/>
      <c r="V33" s="8"/>
    </row>
    <row r="34" spans="1:22" s="1" customFormat="1" x14ac:dyDescent="0.2">
      <c r="A34" s="8"/>
      <c r="C34" s="51">
        <v>6.79</v>
      </c>
      <c r="D34" s="51">
        <v>3.12</v>
      </c>
      <c r="E34" s="51">
        <v>1.62</v>
      </c>
      <c r="F34" s="51">
        <v>0.85</v>
      </c>
      <c r="G34" s="51">
        <v>0.51</v>
      </c>
      <c r="H34" s="51">
        <v>0.35</v>
      </c>
      <c r="I34" s="51">
        <v>0.3</v>
      </c>
      <c r="J34" s="51">
        <v>0.25</v>
      </c>
      <c r="K34" s="51">
        <v>0.22</v>
      </c>
      <c r="L34" s="10"/>
      <c r="M34" s="154"/>
      <c r="N34" s="155"/>
      <c r="O34" s="155"/>
      <c r="P34" s="156" t="s">
        <v>15</v>
      </c>
      <c r="Q34" s="156"/>
      <c r="R34" s="156"/>
      <c r="S34" s="145">
        <f>S31/S32</f>
        <v>2.7982326951399118E-2</v>
      </c>
      <c r="T34" s="145"/>
      <c r="U34" s="14"/>
      <c r="V34" s="8"/>
    </row>
    <row r="35" spans="1:22" s="1" customFormat="1" ht="12.75" x14ac:dyDescent="0.2">
      <c r="A35" s="12"/>
      <c r="B35" s="18"/>
      <c r="C35" s="51">
        <v>4.4400000000000004</v>
      </c>
      <c r="D35" s="51">
        <v>2.61</v>
      </c>
      <c r="E35" s="51">
        <v>1.41</v>
      </c>
      <c r="F35" s="51">
        <v>0.79</v>
      </c>
      <c r="G35" s="51">
        <v>0.48</v>
      </c>
      <c r="H35" s="51">
        <v>0.34</v>
      </c>
      <c r="I35" s="51">
        <v>0.28000000000000003</v>
      </c>
      <c r="J35" s="51">
        <v>0.24</v>
      </c>
      <c r="K35" s="51">
        <v>0.21</v>
      </c>
      <c r="L35" s="10"/>
      <c r="M35" s="143" t="s">
        <v>13</v>
      </c>
      <c r="N35" s="144"/>
      <c r="O35" s="144"/>
      <c r="P35" s="144"/>
      <c r="Q35" s="144"/>
      <c r="R35" s="144"/>
      <c r="S35" s="145">
        <f>(COUNTIF(C29:K35,"&gt;2")/COUNT(C29:K35))*100</f>
        <v>17.460317460317459</v>
      </c>
      <c r="T35" s="145"/>
      <c r="U35" s="14" t="s">
        <v>5</v>
      </c>
      <c r="V35" s="8"/>
    </row>
    <row r="36" spans="1:22" s="1" customFormat="1" x14ac:dyDescent="0.2">
      <c r="A36" s="137" t="s">
        <v>12</v>
      </c>
      <c r="B36" s="137"/>
      <c r="C36" s="55">
        <f>AVERAGE(C29:C35)</f>
        <v>4.3785714285714281</v>
      </c>
      <c r="D36" s="55">
        <f t="shared" ref="D36" si="2">AVERAGE(D29:D35)</f>
        <v>2.6842857142857142</v>
      </c>
      <c r="E36" s="55">
        <f t="shared" ref="E36" si="3">AVERAGE(E29:E35)</f>
        <v>1.5471428571428574</v>
      </c>
      <c r="F36" s="55">
        <f t="shared" ref="F36" si="4">AVERAGE(F29:F35)</f>
        <v>0.8928571428571429</v>
      </c>
      <c r="G36" s="55">
        <f t="shared" ref="G36" si="5">AVERAGE(G29:G35)</f>
        <v>0.55428571428571438</v>
      </c>
      <c r="H36" s="55">
        <f t="shared" ref="H36" si="6">AVERAGE(H29:H35)</f>
        <v>0.38857142857142862</v>
      </c>
      <c r="I36" s="55">
        <f t="shared" ref="I36" si="7">AVERAGE(I29:I35)</f>
        <v>0.31857142857142862</v>
      </c>
      <c r="J36" s="55">
        <f t="shared" ref="J36" si="8">AVERAGE(J29:J35)</f>
        <v>0.26428571428571429</v>
      </c>
      <c r="K36" s="55">
        <f t="shared" ref="K36" si="9">AVERAGE(K29:K35)</f>
        <v>0.22857142857142856</v>
      </c>
      <c r="L36" s="15"/>
      <c r="M36" s="8"/>
      <c r="N36" s="8"/>
      <c r="O36" s="8"/>
      <c r="P36" s="8"/>
      <c r="Q36" s="8"/>
      <c r="R36" s="8"/>
      <c r="S36" s="7"/>
      <c r="T36" s="7"/>
      <c r="U36" s="8"/>
      <c r="V36" s="8"/>
    </row>
    <row r="37" spans="1:22" s="1" customFormat="1" x14ac:dyDescent="0.2">
      <c r="A37" s="7"/>
      <c r="B37" s="7"/>
      <c r="C37" s="56"/>
      <c r="D37" s="56"/>
      <c r="E37" s="56"/>
      <c r="F37" s="56"/>
      <c r="G37" s="56"/>
      <c r="H37" s="56"/>
      <c r="I37" s="56"/>
      <c r="J37" s="56"/>
      <c r="K37" s="56"/>
      <c r="L37" s="8"/>
      <c r="M37" s="8"/>
      <c r="N37" s="8"/>
      <c r="O37" s="8"/>
      <c r="P37" s="8"/>
      <c r="Q37" s="8"/>
      <c r="R37" s="8"/>
      <c r="S37" s="7"/>
      <c r="T37" s="7"/>
      <c r="U37" s="8"/>
      <c r="V37" s="8"/>
    </row>
    <row r="38" spans="1:22" s="1" customFormat="1" x14ac:dyDescent="0.2">
      <c r="A38" s="9" t="s">
        <v>2</v>
      </c>
      <c r="B38" s="16"/>
      <c r="C38" s="51">
        <v>6.22</v>
      </c>
      <c r="D38" s="51">
        <v>3.5</v>
      </c>
      <c r="E38" s="51">
        <v>1.92</v>
      </c>
      <c r="F38" s="51">
        <v>1.1200000000000001</v>
      </c>
      <c r="G38" s="51">
        <v>0.74</v>
      </c>
      <c r="H38" s="51">
        <v>0.55000000000000004</v>
      </c>
      <c r="I38" s="51">
        <v>0.42</v>
      </c>
      <c r="J38" s="51">
        <v>0.33</v>
      </c>
      <c r="K38" s="51">
        <v>0.24</v>
      </c>
      <c r="L38" s="10"/>
      <c r="M38" s="146" t="s">
        <v>11</v>
      </c>
      <c r="N38" s="147"/>
      <c r="O38" s="147"/>
      <c r="P38" s="150" t="s">
        <v>6</v>
      </c>
      <c r="Q38" s="150"/>
      <c r="R38" s="150"/>
      <c r="S38" s="151">
        <f>AVERAGE(C38:K44)</f>
        <v>1.4839682539682544</v>
      </c>
      <c r="T38" s="151"/>
      <c r="U38" s="11" t="s">
        <v>5</v>
      </c>
      <c r="V38" s="8"/>
    </row>
    <row r="39" spans="1:22" s="1" customFormat="1" ht="12.75" x14ac:dyDescent="0.2">
      <c r="A39" s="12"/>
      <c r="B39" s="18"/>
      <c r="C39" s="51">
        <v>6.84</v>
      </c>
      <c r="D39" s="51">
        <v>3.57</v>
      </c>
      <c r="E39" s="51">
        <v>1.93</v>
      </c>
      <c r="F39" s="51">
        <v>1.2</v>
      </c>
      <c r="G39" s="51">
        <v>0.82</v>
      </c>
      <c r="H39" s="51">
        <v>0.59</v>
      </c>
      <c r="I39" s="51">
        <v>0.44</v>
      </c>
      <c r="J39" s="51">
        <v>0.34</v>
      </c>
      <c r="K39" s="51">
        <v>0.28000000000000003</v>
      </c>
      <c r="L39" s="10"/>
      <c r="M39" s="148"/>
      <c r="N39" s="149"/>
      <c r="O39" s="149"/>
      <c r="P39" s="152" t="s">
        <v>9</v>
      </c>
      <c r="Q39" s="152"/>
      <c r="R39" s="152"/>
      <c r="S39" s="153">
        <f>MEDIAN(C38:K44)</f>
        <v>0.79</v>
      </c>
      <c r="T39" s="153"/>
      <c r="U39" s="13" t="s">
        <v>5</v>
      </c>
      <c r="V39" s="8"/>
    </row>
    <row r="40" spans="1:22" s="1" customFormat="1" ht="12.75" x14ac:dyDescent="0.2">
      <c r="A40" s="12"/>
      <c r="B40" s="18"/>
      <c r="C40" s="51">
        <v>3.31</v>
      </c>
      <c r="D40" s="51">
        <v>2.76</v>
      </c>
      <c r="E40" s="51">
        <v>1.87</v>
      </c>
      <c r="F40" s="51">
        <v>1.27</v>
      </c>
      <c r="G40" s="51">
        <v>0.87</v>
      </c>
      <c r="H40" s="51">
        <v>0.61</v>
      </c>
      <c r="I40" s="51">
        <v>0.43</v>
      </c>
      <c r="J40" s="51">
        <v>0.33</v>
      </c>
      <c r="K40" s="51">
        <v>0.28999999999999998</v>
      </c>
      <c r="L40" s="10"/>
      <c r="M40" s="148"/>
      <c r="N40" s="149"/>
      <c r="O40" s="149"/>
      <c r="P40" s="152" t="s">
        <v>10</v>
      </c>
      <c r="Q40" s="152"/>
      <c r="R40" s="152"/>
      <c r="S40" s="153">
        <f>SMALL(C38:K44,1)</f>
        <v>0.24</v>
      </c>
      <c r="T40" s="153"/>
      <c r="U40" s="13" t="s">
        <v>5</v>
      </c>
      <c r="V40" s="8"/>
    </row>
    <row r="41" spans="1:22" s="1" customFormat="1" ht="12.75" x14ac:dyDescent="0.2">
      <c r="A41" s="12"/>
      <c r="B41" s="18"/>
      <c r="C41" s="51">
        <v>0.89</v>
      </c>
      <c r="D41" s="51">
        <v>2.15</v>
      </c>
      <c r="E41" s="51">
        <v>1.89</v>
      </c>
      <c r="F41" s="51">
        <v>1.24</v>
      </c>
      <c r="G41" s="51">
        <v>0.84</v>
      </c>
      <c r="H41" s="51">
        <v>0.59</v>
      </c>
      <c r="I41" s="51">
        <v>0.42</v>
      </c>
      <c r="J41" s="51">
        <v>0.33</v>
      </c>
      <c r="K41" s="51">
        <v>0.3</v>
      </c>
      <c r="L41" s="10"/>
      <c r="M41" s="148"/>
      <c r="N41" s="149"/>
      <c r="O41" s="149"/>
      <c r="P41" s="152" t="s">
        <v>8</v>
      </c>
      <c r="Q41" s="152"/>
      <c r="R41" s="152"/>
      <c r="S41" s="153">
        <f>LARGE(C38:K44,1)</f>
        <v>7.11</v>
      </c>
      <c r="T41" s="153"/>
      <c r="U41" s="13" t="s">
        <v>5</v>
      </c>
      <c r="V41" s="8"/>
    </row>
    <row r="42" spans="1:22" s="1" customFormat="1" ht="12.75" x14ac:dyDescent="0.2">
      <c r="A42" s="12"/>
      <c r="B42" s="18"/>
      <c r="C42" s="51">
        <v>5.01</v>
      </c>
      <c r="D42" s="51">
        <v>3.18</v>
      </c>
      <c r="E42" s="51">
        <v>1.89</v>
      </c>
      <c r="F42" s="51">
        <v>1.1599999999999999</v>
      </c>
      <c r="G42" s="51">
        <v>0.79</v>
      </c>
      <c r="H42" s="51">
        <v>0.55000000000000004</v>
      </c>
      <c r="I42" s="51">
        <v>0.42</v>
      </c>
      <c r="J42" s="51">
        <v>0.33</v>
      </c>
      <c r="K42" s="51">
        <v>0.28999999999999998</v>
      </c>
      <c r="L42" s="10"/>
      <c r="M42" s="146" t="s">
        <v>7</v>
      </c>
      <c r="N42" s="147"/>
      <c r="O42" s="147"/>
      <c r="P42" s="150" t="s">
        <v>14</v>
      </c>
      <c r="Q42" s="150"/>
      <c r="R42" s="150"/>
      <c r="S42" s="151">
        <f>S40/S38</f>
        <v>0.16172852711519944</v>
      </c>
      <c r="T42" s="151"/>
      <c r="U42" s="11"/>
      <c r="V42" s="8"/>
    </row>
    <row r="43" spans="1:22" s="1" customFormat="1" x14ac:dyDescent="0.2">
      <c r="A43" s="8"/>
      <c r="C43" s="51">
        <v>7.11</v>
      </c>
      <c r="D43" s="51">
        <v>3.47</v>
      </c>
      <c r="E43" s="51">
        <v>1.92</v>
      </c>
      <c r="F43" s="51">
        <v>1.1399999999999999</v>
      </c>
      <c r="G43" s="51">
        <v>0.75</v>
      </c>
      <c r="H43" s="51">
        <v>0.53</v>
      </c>
      <c r="I43" s="51">
        <v>0.38</v>
      </c>
      <c r="J43" s="51">
        <v>0.3</v>
      </c>
      <c r="K43" s="51">
        <v>0.26</v>
      </c>
      <c r="L43" s="10"/>
      <c r="M43" s="154"/>
      <c r="N43" s="155"/>
      <c r="O43" s="155"/>
      <c r="P43" s="156" t="s">
        <v>15</v>
      </c>
      <c r="Q43" s="156"/>
      <c r="R43" s="156"/>
      <c r="S43" s="145">
        <f>S40/S41</f>
        <v>3.3755274261603373E-2</v>
      </c>
      <c r="T43" s="145"/>
      <c r="U43" s="14"/>
      <c r="V43" s="8"/>
    </row>
    <row r="44" spans="1:22" s="1" customFormat="1" ht="12.75" x14ac:dyDescent="0.2">
      <c r="A44" s="12"/>
      <c r="B44" s="18"/>
      <c r="C44" s="51">
        <v>4.76</v>
      </c>
      <c r="D44" s="51">
        <v>2.95</v>
      </c>
      <c r="E44" s="51">
        <v>1.72</v>
      </c>
      <c r="F44" s="51">
        <v>1.04</v>
      </c>
      <c r="G44" s="51">
        <v>0.7</v>
      </c>
      <c r="H44" s="51">
        <v>0.5</v>
      </c>
      <c r="I44" s="51">
        <v>0.36</v>
      </c>
      <c r="J44" s="51">
        <v>0.28999999999999998</v>
      </c>
      <c r="K44" s="51">
        <v>0.25</v>
      </c>
      <c r="L44" s="10"/>
      <c r="M44" s="143" t="s">
        <v>13</v>
      </c>
      <c r="N44" s="144"/>
      <c r="O44" s="144"/>
      <c r="P44" s="144"/>
      <c r="Q44" s="144"/>
      <c r="R44" s="144"/>
      <c r="S44" s="145">
        <f>(COUNTIF(C38:K44,"&gt;2")/COUNT(C38:K44))*100</f>
        <v>20.634920634920633</v>
      </c>
      <c r="T44" s="145"/>
      <c r="U44" s="14" t="s">
        <v>5</v>
      </c>
      <c r="V44" s="8"/>
    </row>
    <row r="45" spans="1:22" s="1" customFormat="1" x14ac:dyDescent="0.2">
      <c r="A45" s="137" t="s">
        <v>12</v>
      </c>
      <c r="B45" s="137"/>
      <c r="C45" s="55">
        <f>AVERAGE(C38:C44)</f>
        <v>4.8771428571428563</v>
      </c>
      <c r="D45" s="55">
        <f t="shared" ref="D45" si="10">AVERAGE(D38:D44)</f>
        <v>3.0828571428571427</v>
      </c>
      <c r="E45" s="55">
        <f t="shared" ref="E45" si="11">AVERAGE(E38:E44)</f>
        <v>1.8771428571428572</v>
      </c>
      <c r="F45" s="55">
        <f t="shared" ref="F45" si="12">AVERAGE(F38:F44)</f>
        <v>1.167142857142857</v>
      </c>
      <c r="G45" s="55">
        <f t="shared" ref="G45" si="13">AVERAGE(G38:G44)</f>
        <v>0.78714285714285726</v>
      </c>
      <c r="H45" s="55">
        <f t="shared" ref="H45" si="14">AVERAGE(H38:H44)</f>
        <v>0.55999999999999994</v>
      </c>
      <c r="I45" s="55">
        <f t="shared" ref="I45" si="15">AVERAGE(I38:I44)</f>
        <v>0.41</v>
      </c>
      <c r="J45" s="55">
        <f t="shared" ref="J45" si="16">AVERAGE(J38:J44)</f>
        <v>0.32142857142857145</v>
      </c>
      <c r="K45" s="55">
        <f t="shared" ref="K45" si="17">AVERAGE(K38:K44)</f>
        <v>0.27285714285714285</v>
      </c>
      <c r="L45" s="15"/>
      <c r="M45" s="8"/>
      <c r="N45" s="8"/>
      <c r="O45" s="8"/>
      <c r="P45" s="8"/>
      <c r="Q45" s="8"/>
      <c r="R45" s="8"/>
      <c r="S45" s="7"/>
      <c r="T45" s="7"/>
      <c r="U45" s="8"/>
      <c r="V45" s="8"/>
    </row>
    <row r="46" spans="1:22" s="1" customFormat="1" x14ac:dyDescent="0.2">
      <c r="A46" s="7"/>
      <c r="B46" s="7"/>
      <c r="C46" s="56"/>
      <c r="D46" s="56"/>
      <c r="E46" s="56"/>
      <c r="F46" s="56"/>
      <c r="G46" s="56"/>
      <c r="H46" s="56"/>
      <c r="I46" s="56"/>
      <c r="J46" s="56"/>
      <c r="K46" s="56"/>
      <c r="L46" s="8"/>
      <c r="M46" s="8"/>
      <c r="N46" s="8"/>
      <c r="O46" s="8"/>
      <c r="P46" s="8"/>
      <c r="Q46" s="8"/>
      <c r="R46" s="8"/>
      <c r="S46" s="7"/>
      <c r="T46" s="7"/>
      <c r="U46" s="8"/>
      <c r="V46" s="8"/>
    </row>
    <row r="47" spans="1:22" s="1" customFormat="1" x14ac:dyDescent="0.2">
      <c r="A47" s="9" t="s">
        <v>3</v>
      </c>
      <c r="B47" s="16"/>
      <c r="C47" s="51">
        <v>6.47</v>
      </c>
      <c r="D47" s="51">
        <v>3.71</v>
      </c>
      <c r="E47" s="51">
        <v>2.09</v>
      </c>
      <c r="F47" s="51">
        <v>1.27</v>
      </c>
      <c r="G47" s="51">
        <v>0.87</v>
      </c>
      <c r="H47" s="51">
        <v>0.66</v>
      </c>
      <c r="I47" s="51">
        <v>0.52</v>
      </c>
      <c r="J47" s="51">
        <v>0.41</v>
      </c>
      <c r="K47" s="51">
        <v>0.28999999999999998</v>
      </c>
      <c r="L47" s="10"/>
      <c r="M47" s="146" t="s">
        <v>11</v>
      </c>
      <c r="N47" s="147"/>
      <c r="O47" s="147"/>
      <c r="P47" s="150" t="s">
        <v>6</v>
      </c>
      <c r="Q47" s="150"/>
      <c r="R47" s="150"/>
      <c r="S47" s="151">
        <f>AVERAGE(C47:K53)</f>
        <v>1.6276190476190473</v>
      </c>
      <c r="T47" s="151"/>
      <c r="U47" s="11" t="s">
        <v>5</v>
      </c>
      <c r="V47" s="8"/>
    </row>
    <row r="48" spans="1:22" s="1" customFormat="1" ht="12.75" x14ac:dyDescent="0.2">
      <c r="A48" s="12"/>
      <c r="B48" s="18"/>
      <c r="C48" s="51">
        <v>7.21</v>
      </c>
      <c r="D48" s="51">
        <v>3.81</v>
      </c>
      <c r="E48" s="51">
        <v>2.13</v>
      </c>
      <c r="F48" s="51">
        <v>1.36</v>
      </c>
      <c r="G48" s="51">
        <v>0.95</v>
      </c>
      <c r="H48" s="51">
        <v>0.71</v>
      </c>
      <c r="I48" s="51">
        <v>0.56000000000000005</v>
      </c>
      <c r="J48" s="51">
        <v>0.43</v>
      </c>
      <c r="K48" s="51">
        <v>0.35</v>
      </c>
      <c r="L48" s="10"/>
      <c r="M48" s="148"/>
      <c r="N48" s="149"/>
      <c r="O48" s="149"/>
      <c r="P48" s="152" t="s">
        <v>9</v>
      </c>
      <c r="Q48" s="152"/>
      <c r="R48" s="152"/>
      <c r="S48" s="153">
        <f>MEDIAN(C47:K53)</f>
        <v>0.92</v>
      </c>
      <c r="T48" s="153"/>
      <c r="U48" s="13" t="s">
        <v>5</v>
      </c>
      <c r="V48" s="8"/>
    </row>
    <row r="49" spans="1:22" s="1" customFormat="1" ht="12.75" x14ac:dyDescent="0.2">
      <c r="A49" s="12"/>
      <c r="B49" s="18"/>
      <c r="C49" s="51">
        <v>3.44</v>
      </c>
      <c r="D49" s="51">
        <v>2.93</v>
      </c>
      <c r="E49" s="51">
        <v>2.02</v>
      </c>
      <c r="F49" s="51">
        <v>1.41</v>
      </c>
      <c r="G49" s="51">
        <v>1.01</v>
      </c>
      <c r="H49" s="51">
        <v>0.74</v>
      </c>
      <c r="I49" s="51">
        <v>0.56000000000000005</v>
      </c>
      <c r="J49" s="51">
        <v>0.44</v>
      </c>
      <c r="K49" s="51">
        <v>0.35</v>
      </c>
      <c r="L49" s="10"/>
      <c r="M49" s="148"/>
      <c r="N49" s="149"/>
      <c r="O49" s="149"/>
      <c r="P49" s="152" t="s">
        <v>10</v>
      </c>
      <c r="Q49" s="152"/>
      <c r="R49" s="152"/>
      <c r="S49" s="153">
        <f>SMALL(C47:K53,1)</f>
        <v>0.28999999999999998</v>
      </c>
      <c r="T49" s="153"/>
      <c r="U49" s="13" t="s">
        <v>5</v>
      </c>
      <c r="V49" s="8"/>
    </row>
    <row r="50" spans="1:22" s="1" customFormat="1" ht="12.75" x14ac:dyDescent="0.2">
      <c r="A50" s="12"/>
      <c r="B50" s="18"/>
      <c r="C50" s="51">
        <v>0.92</v>
      </c>
      <c r="D50" s="51">
        <v>2.2200000000000002</v>
      </c>
      <c r="E50" s="51">
        <v>2.02</v>
      </c>
      <c r="F50" s="51">
        <v>1.39</v>
      </c>
      <c r="G50" s="51">
        <v>0.98</v>
      </c>
      <c r="H50" s="51">
        <v>0.73</v>
      </c>
      <c r="I50" s="51">
        <v>0.55000000000000004</v>
      </c>
      <c r="J50" s="51">
        <v>0.44</v>
      </c>
      <c r="K50" s="51">
        <v>0.36</v>
      </c>
      <c r="L50" s="10"/>
      <c r="M50" s="148"/>
      <c r="N50" s="149"/>
      <c r="O50" s="149"/>
      <c r="P50" s="152" t="s">
        <v>8</v>
      </c>
      <c r="Q50" s="152"/>
      <c r="R50" s="152"/>
      <c r="S50" s="153">
        <f>LARGE(C47:K53,1)</f>
        <v>7.46</v>
      </c>
      <c r="T50" s="153"/>
      <c r="U50" s="13" t="s">
        <v>5</v>
      </c>
      <c r="V50" s="8"/>
    </row>
    <row r="51" spans="1:22" s="1" customFormat="1" ht="12.75" x14ac:dyDescent="0.2">
      <c r="A51" s="12"/>
      <c r="B51" s="18"/>
      <c r="C51" s="51">
        <v>5.19</v>
      </c>
      <c r="D51" s="51">
        <v>3.33</v>
      </c>
      <c r="E51" s="51">
        <v>2.0499999999999998</v>
      </c>
      <c r="F51" s="51">
        <v>1.32</v>
      </c>
      <c r="G51" s="51">
        <v>0.95</v>
      </c>
      <c r="H51" s="51">
        <v>0.69</v>
      </c>
      <c r="I51" s="51">
        <v>0.54</v>
      </c>
      <c r="J51" s="51">
        <v>0.43</v>
      </c>
      <c r="K51" s="51">
        <v>0.35</v>
      </c>
      <c r="L51" s="10"/>
      <c r="M51" s="146" t="s">
        <v>7</v>
      </c>
      <c r="N51" s="147"/>
      <c r="O51" s="147"/>
      <c r="P51" s="150" t="s">
        <v>14</v>
      </c>
      <c r="Q51" s="150"/>
      <c r="R51" s="150"/>
      <c r="S51" s="151">
        <f>S49/S47</f>
        <v>0.17817437097717967</v>
      </c>
      <c r="T51" s="151"/>
      <c r="U51" s="11"/>
      <c r="V51" s="8"/>
    </row>
    <row r="52" spans="1:22" s="1" customFormat="1" x14ac:dyDescent="0.2">
      <c r="A52" s="8"/>
      <c r="C52" s="51">
        <v>7.46</v>
      </c>
      <c r="D52" s="51">
        <v>3.74</v>
      </c>
      <c r="E52" s="51">
        <v>2.12</v>
      </c>
      <c r="F52" s="51">
        <v>1.31</v>
      </c>
      <c r="G52" s="51">
        <v>0.9</v>
      </c>
      <c r="H52" s="51">
        <v>0.66</v>
      </c>
      <c r="I52" s="51">
        <v>0.51</v>
      </c>
      <c r="J52" s="51">
        <v>0.39</v>
      </c>
      <c r="K52" s="51">
        <v>0.33</v>
      </c>
      <c r="L52" s="10"/>
      <c r="M52" s="154"/>
      <c r="N52" s="155"/>
      <c r="O52" s="155"/>
      <c r="P52" s="156" t="s">
        <v>15</v>
      </c>
      <c r="Q52" s="156"/>
      <c r="R52" s="156"/>
      <c r="S52" s="145">
        <f>S49/S50</f>
        <v>3.8873994638069703E-2</v>
      </c>
      <c r="T52" s="145"/>
      <c r="U52" s="14"/>
      <c r="V52" s="8"/>
    </row>
    <row r="53" spans="1:22" s="1" customFormat="1" ht="12.75" x14ac:dyDescent="0.2">
      <c r="A53" s="12"/>
      <c r="B53" s="18"/>
      <c r="C53" s="51">
        <v>5.0199999999999996</v>
      </c>
      <c r="D53" s="51">
        <v>3.19</v>
      </c>
      <c r="E53" s="51">
        <v>1.91</v>
      </c>
      <c r="F53" s="51">
        <v>1.2</v>
      </c>
      <c r="G53" s="51">
        <v>0.85</v>
      </c>
      <c r="H53" s="51">
        <v>0.63</v>
      </c>
      <c r="I53" s="51">
        <v>0.48</v>
      </c>
      <c r="J53" s="51">
        <v>0.37</v>
      </c>
      <c r="K53" s="51">
        <v>0.31</v>
      </c>
      <c r="L53" s="10"/>
      <c r="M53" s="143" t="s">
        <v>13</v>
      </c>
      <c r="N53" s="144"/>
      <c r="O53" s="144"/>
      <c r="P53" s="144"/>
      <c r="Q53" s="144"/>
      <c r="R53" s="144"/>
      <c r="S53" s="145">
        <f>(COUNTIF(C47:K53,"&gt;2")/COUNT(C47:K53))*100</f>
        <v>30.158730158730158</v>
      </c>
      <c r="T53" s="145"/>
      <c r="U53" s="14" t="s">
        <v>5</v>
      </c>
      <c r="V53" s="8"/>
    </row>
    <row r="54" spans="1:22" s="1" customFormat="1" x14ac:dyDescent="0.2">
      <c r="A54" s="137" t="s">
        <v>12</v>
      </c>
      <c r="B54" s="137"/>
      <c r="C54" s="55">
        <f>AVERAGE(C47:C53)</f>
        <v>5.1014285714285723</v>
      </c>
      <c r="D54" s="55">
        <f t="shared" ref="D54" si="18">AVERAGE(D47:D53)</f>
        <v>3.2757142857142862</v>
      </c>
      <c r="E54" s="55">
        <f t="shared" ref="E54" si="19">AVERAGE(E47:E53)</f>
        <v>2.0485714285714285</v>
      </c>
      <c r="F54" s="55">
        <f t="shared" ref="F54" si="20">AVERAGE(F47:F53)</f>
        <v>1.3228571428571427</v>
      </c>
      <c r="G54" s="55">
        <f t="shared" ref="G54" si="21">AVERAGE(G47:G53)</f>
        <v>0.92999999999999994</v>
      </c>
      <c r="H54" s="55">
        <f t="shared" ref="H54" si="22">AVERAGE(H47:H53)</f>
        <v>0.68857142857142861</v>
      </c>
      <c r="I54" s="55">
        <f t="shared" ref="I54" si="23">AVERAGE(I47:I53)</f>
        <v>0.53142857142857147</v>
      </c>
      <c r="J54" s="55">
        <f t="shared" ref="J54" si="24">AVERAGE(J47:J53)</f>
        <v>0.41571428571428576</v>
      </c>
      <c r="K54" s="55">
        <f t="shared" ref="K54" si="25">AVERAGE(K47:K53)</f>
        <v>0.33428571428571424</v>
      </c>
      <c r="L54" s="15"/>
      <c r="M54" s="8"/>
      <c r="N54" s="8"/>
      <c r="O54" s="8"/>
      <c r="P54" s="8"/>
      <c r="Q54" s="8"/>
      <c r="R54" s="8"/>
      <c r="S54" s="7"/>
      <c r="T54" s="7"/>
      <c r="U54" s="8"/>
      <c r="V54" s="8"/>
    </row>
    <row r="55" spans="1:22" s="1" customFormat="1" x14ac:dyDescent="0.2">
      <c r="A55" s="7"/>
      <c r="B55" s="7"/>
      <c r="C55" s="56"/>
      <c r="D55" s="56"/>
      <c r="E55" s="56"/>
      <c r="F55" s="56"/>
      <c r="G55" s="56"/>
      <c r="H55" s="56"/>
      <c r="I55" s="56"/>
      <c r="J55" s="56"/>
      <c r="K55" s="56"/>
      <c r="L55" s="8"/>
      <c r="M55" s="8"/>
      <c r="N55" s="8"/>
      <c r="O55" s="8"/>
      <c r="P55" s="8"/>
      <c r="Q55" s="8"/>
      <c r="R55" s="8"/>
      <c r="S55" s="7"/>
      <c r="T55" s="7"/>
      <c r="U55" s="8"/>
      <c r="V55" s="8"/>
    </row>
    <row r="56" spans="1:22" s="1" customFormat="1" x14ac:dyDescent="0.2">
      <c r="A56" s="9" t="s">
        <v>4</v>
      </c>
      <c r="B56" s="17">
        <v>6.62</v>
      </c>
      <c r="C56" s="51">
        <v>7</v>
      </c>
      <c r="D56" s="51">
        <v>3.93</v>
      </c>
      <c r="E56" s="51">
        <v>2.42</v>
      </c>
      <c r="F56" s="51">
        <v>1.58</v>
      </c>
      <c r="G56" s="51">
        <v>1.1100000000000001</v>
      </c>
      <c r="H56" s="51">
        <v>0.85</v>
      </c>
      <c r="I56" s="51">
        <v>0.66</v>
      </c>
      <c r="J56" s="51">
        <v>0.54</v>
      </c>
      <c r="K56" s="51">
        <v>0.4</v>
      </c>
      <c r="L56" s="10"/>
      <c r="M56" s="146" t="s">
        <v>11</v>
      </c>
      <c r="N56" s="147"/>
      <c r="O56" s="147"/>
      <c r="P56" s="150" t="s">
        <v>6</v>
      </c>
      <c r="Q56" s="150"/>
      <c r="R56" s="150"/>
      <c r="S56" s="151">
        <f>AVERAGE(C56:K62)</f>
        <v>1.8538095238095236</v>
      </c>
      <c r="T56" s="151"/>
      <c r="U56" s="11" t="s">
        <v>5</v>
      </c>
      <c r="V56" s="8"/>
    </row>
    <row r="57" spans="1:22" s="1" customFormat="1" ht="12.75" x14ac:dyDescent="0.2">
      <c r="A57" s="12"/>
      <c r="B57" s="17">
        <v>7.59</v>
      </c>
      <c r="C57" s="51">
        <v>7.97</v>
      </c>
      <c r="D57" s="51">
        <v>4.07</v>
      </c>
      <c r="E57" s="51">
        <v>2.5099999999999998</v>
      </c>
      <c r="F57" s="51">
        <v>1.72</v>
      </c>
      <c r="G57" s="51">
        <v>1.18</v>
      </c>
      <c r="H57" s="51">
        <v>0.89</v>
      </c>
      <c r="I57" s="51">
        <v>0.7</v>
      </c>
      <c r="J57" s="51">
        <v>0.56000000000000005</v>
      </c>
      <c r="K57" s="51">
        <v>0.49</v>
      </c>
      <c r="L57" s="10"/>
      <c r="M57" s="148"/>
      <c r="N57" s="149"/>
      <c r="O57" s="149"/>
      <c r="P57" s="152" t="s">
        <v>9</v>
      </c>
      <c r="Q57" s="152"/>
      <c r="R57" s="152"/>
      <c r="S57" s="153">
        <f>MEDIAN(C56:K62)</f>
        <v>1.1299999999999999</v>
      </c>
      <c r="T57" s="153"/>
      <c r="U57" s="13" t="s">
        <v>5</v>
      </c>
      <c r="V57" s="8"/>
    </row>
    <row r="58" spans="1:22" s="1" customFormat="1" ht="12.75" x14ac:dyDescent="0.2">
      <c r="A58" s="12"/>
      <c r="B58" s="17">
        <v>3.15</v>
      </c>
      <c r="C58" s="51">
        <v>3.51</v>
      </c>
      <c r="D58" s="51">
        <v>3.03</v>
      </c>
      <c r="E58" s="51">
        <v>2.36</v>
      </c>
      <c r="F58" s="51">
        <v>1.72</v>
      </c>
      <c r="G58" s="51">
        <v>1.22</v>
      </c>
      <c r="H58" s="51">
        <v>0.9</v>
      </c>
      <c r="I58" s="51">
        <v>0.71</v>
      </c>
      <c r="J58" s="51">
        <v>0.57999999999999996</v>
      </c>
      <c r="K58" s="51">
        <v>0.51</v>
      </c>
      <c r="L58" s="10"/>
      <c r="M58" s="148"/>
      <c r="N58" s="149"/>
      <c r="O58" s="149"/>
      <c r="P58" s="152" t="s">
        <v>10</v>
      </c>
      <c r="Q58" s="152"/>
      <c r="R58" s="152"/>
      <c r="S58" s="153">
        <f>SMALL(C56:K62,1)</f>
        <v>0.4</v>
      </c>
      <c r="T58" s="153"/>
      <c r="U58" s="13" t="s">
        <v>5</v>
      </c>
      <c r="V58" s="8"/>
    </row>
    <row r="59" spans="1:22" s="1" customFormat="1" ht="12.75" x14ac:dyDescent="0.2">
      <c r="A59" s="12"/>
      <c r="B59" s="17">
        <v>0.5</v>
      </c>
      <c r="C59" s="51">
        <v>0.85</v>
      </c>
      <c r="D59" s="51">
        <v>2.48</v>
      </c>
      <c r="E59" s="51">
        <v>2.31</v>
      </c>
      <c r="F59" s="51">
        <v>1.68</v>
      </c>
      <c r="G59" s="51">
        <v>1.22</v>
      </c>
      <c r="H59" s="51">
        <v>0.9</v>
      </c>
      <c r="I59" s="51">
        <v>0.72</v>
      </c>
      <c r="J59" s="51">
        <v>0.6</v>
      </c>
      <c r="K59" s="51">
        <v>0.52</v>
      </c>
      <c r="L59" s="10"/>
      <c r="M59" s="148"/>
      <c r="N59" s="149"/>
      <c r="O59" s="149"/>
      <c r="P59" s="152" t="s">
        <v>8</v>
      </c>
      <c r="Q59" s="152"/>
      <c r="R59" s="152"/>
      <c r="S59" s="153">
        <f>LARGE(C56:K62,1)</f>
        <v>8.1199999999999992</v>
      </c>
      <c r="T59" s="153"/>
      <c r="U59" s="13" t="s">
        <v>5</v>
      </c>
      <c r="V59" s="8"/>
    </row>
    <row r="60" spans="1:22" s="1" customFormat="1" ht="12.75" x14ac:dyDescent="0.2">
      <c r="A60" s="27"/>
      <c r="B60" s="17"/>
      <c r="C60" s="51">
        <v>5.3</v>
      </c>
      <c r="D60" s="51">
        <v>3.4</v>
      </c>
      <c r="E60" s="51">
        <v>2.39</v>
      </c>
      <c r="F60" s="51">
        <v>1.67</v>
      </c>
      <c r="G60" s="51">
        <v>1.19</v>
      </c>
      <c r="H60" s="51">
        <v>0.9</v>
      </c>
      <c r="I60" s="51">
        <v>0.7</v>
      </c>
      <c r="J60" s="51">
        <v>0.57999999999999996</v>
      </c>
      <c r="K60" s="51">
        <v>0.5</v>
      </c>
      <c r="L60" s="10"/>
      <c r="M60" s="146" t="s">
        <v>7</v>
      </c>
      <c r="N60" s="147"/>
      <c r="O60" s="147"/>
      <c r="P60" s="150" t="s">
        <v>14</v>
      </c>
      <c r="Q60" s="150"/>
      <c r="R60" s="150"/>
      <c r="S60" s="151">
        <f>S58/S56</f>
        <v>0.21577189827896229</v>
      </c>
      <c r="T60" s="151"/>
      <c r="U60" s="11"/>
      <c r="V60" s="8"/>
    </row>
    <row r="61" spans="1:22" s="1" customFormat="1" x14ac:dyDescent="0.2">
      <c r="A61" s="157"/>
      <c r="B61" s="157"/>
      <c r="C61" s="51">
        <v>8.1199999999999992</v>
      </c>
      <c r="D61" s="51">
        <v>4.07</v>
      </c>
      <c r="E61" s="51">
        <v>2.4700000000000002</v>
      </c>
      <c r="F61" s="51">
        <v>1.65</v>
      </c>
      <c r="G61" s="51">
        <v>1.1299999999999999</v>
      </c>
      <c r="H61" s="51">
        <v>0.85</v>
      </c>
      <c r="I61" s="51">
        <v>0.66</v>
      </c>
      <c r="J61" s="51">
        <v>0.53</v>
      </c>
      <c r="K61" s="51">
        <v>0.47</v>
      </c>
      <c r="L61" s="10"/>
      <c r="M61" s="154"/>
      <c r="N61" s="155"/>
      <c r="O61" s="155"/>
      <c r="P61" s="156" t="s">
        <v>15</v>
      </c>
      <c r="Q61" s="156"/>
      <c r="R61" s="156"/>
      <c r="S61" s="145">
        <f>S58/S59</f>
        <v>4.9261083743842374E-2</v>
      </c>
      <c r="T61" s="145"/>
      <c r="U61" s="14"/>
      <c r="V61" s="8"/>
    </row>
    <row r="62" spans="1:22" s="1" customFormat="1" ht="12.75" x14ac:dyDescent="0.2">
      <c r="A62" s="12"/>
      <c r="B62" s="18"/>
      <c r="C62" s="51">
        <v>5.25</v>
      </c>
      <c r="D62" s="51">
        <v>3.36</v>
      </c>
      <c r="E62" s="51">
        <v>2.2200000000000002</v>
      </c>
      <c r="F62" s="51">
        <v>1.5</v>
      </c>
      <c r="G62" s="51">
        <v>1.08</v>
      </c>
      <c r="H62" s="51">
        <v>0.81</v>
      </c>
      <c r="I62" s="51">
        <v>0.63</v>
      </c>
      <c r="J62" s="51">
        <v>0.51</v>
      </c>
      <c r="K62" s="51">
        <v>0.45</v>
      </c>
      <c r="L62" s="10"/>
      <c r="M62" s="143" t="s">
        <v>13</v>
      </c>
      <c r="N62" s="144"/>
      <c r="O62" s="144"/>
      <c r="P62" s="144"/>
      <c r="Q62" s="144"/>
      <c r="R62" s="144"/>
      <c r="S62" s="145">
        <f>(COUNTIF(C56:K62,"&gt;2")/COUNT(C56:K62))*100</f>
        <v>31.746031746031743</v>
      </c>
      <c r="T62" s="145"/>
      <c r="U62" s="14" t="s">
        <v>5</v>
      </c>
      <c r="V62" s="8"/>
    </row>
    <row r="63" spans="1:22" s="1" customFormat="1" x14ac:dyDescent="0.2">
      <c r="A63" s="137" t="s">
        <v>12</v>
      </c>
      <c r="B63" s="137"/>
      <c r="C63" s="55">
        <f>AVERAGE(C56:C62)</f>
        <v>5.4285714285714288</v>
      </c>
      <c r="D63" s="55">
        <f t="shared" ref="D63" si="26">AVERAGE(D56:D62)</f>
        <v>3.4771428571428573</v>
      </c>
      <c r="E63" s="55">
        <f t="shared" ref="E63" si="27">AVERAGE(E56:E62)</f>
        <v>2.382857142857143</v>
      </c>
      <c r="F63" s="55">
        <f t="shared" ref="F63" si="28">AVERAGE(F56:F62)</f>
        <v>1.6457142857142857</v>
      </c>
      <c r="G63" s="55">
        <f t="shared" ref="G63" si="29">AVERAGE(G56:G62)</f>
        <v>1.1614285714285713</v>
      </c>
      <c r="H63" s="55">
        <f t="shared" ref="H63" si="30">AVERAGE(H56:H62)</f>
        <v>0.87142857142857133</v>
      </c>
      <c r="I63" s="55">
        <f t="shared" ref="I63" si="31">AVERAGE(I56:I62)</f>
        <v>0.68285714285714294</v>
      </c>
      <c r="J63" s="55">
        <f t="shared" ref="J63" si="32">AVERAGE(J56:J62)</f>
        <v>0.55714285714285716</v>
      </c>
      <c r="K63" s="55">
        <f t="shared" ref="K63" si="33">AVERAGE(K56:K62)</f>
        <v>0.47714285714285715</v>
      </c>
      <c r="L63" s="15"/>
      <c r="M63" s="8"/>
      <c r="N63" s="8"/>
      <c r="O63" s="8"/>
      <c r="P63" s="8"/>
      <c r="Q63" s="8"/>
      <c r="R63" s="8"/>
      <c r="S63" s="7"/>
      <c r="T63" s="7"/>
      <c r="U63" s="8"/>
      <c r="V63" s="8"/>
    </row>
    <row r="64" spans="1:22" hidden="1" x14ac:dyDescent="0.2"/>
  </sheetData>
  <mergeCells count="92">
    <mergeCell ref="A63:B63"/>
    <mergeCell ref="N18:P18"/>
    <mergeCell ref="A17:B17"/>
    <mergeCell ref="A18:E18"/>
    <mergeCell ref="N17:U17"/>
    <mergeCell ref="T18:U18"/>
    <mergeCell ref="Q18:S18"/>
    <mergeCell ref="M60:O61"/>
    <mergeCell ref="M62:R62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P60:R60"/>
    <mergeCell ref="S60:T60"/>
    <mergeCell ref="P61:R61"/>
    <mergeCell ref="S61:T61"/>
    <mergeCell ref="S62:T62"/>
    <mergeCell ref="M51:O52"/>
    <mergeCell ref="M53:R53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P51:R51"/>
    <mergeCell ref="S51:T51"/>
    <mergeCell ref="P52:R52"/>
    <mergeCell ref="S52:T52"/>
    <mergeCell ref="S53:T53"/>
    <mergeCell ref="M42:O43"/>
    <mergeCell ref="M44:R44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P42:R42"/>
    <mergeCell ref="S42:T42"/>
    <mergeCell ref="P43:R43"/>
    <mergeCell ref="S43:T43"/>
    <mergeCell ref="S44:T44"/>
    <mergeCell ref="M33:O34"/>
    <mergeCell ref="M35:R35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P33:R33"/>
    <mergeCell ref="S33:T33"/>
    <mergeCell ref="P34:R34"/>
    <mergeCell ref="S34:T34"/>
    <mergeCell ref="S35:T35"/>
    <mergeCell ref="P20:R20"/>
    <mergeCell ref="P21:R21"/>
    <mergeCell ref="P22:R22"/>
    <mergeCell ref="P23:R23"/>
    <mergeCell ref="M20:O23"/>
    <mergeCell ref="M24:O25"/>
    <mergeCell ref="S25:T25"/>
    <mergeCell ref="S26:T26"/>
    <mergeCell ref="P25:R25"/>
    <mergeCell ref="P24:R24"/>
    <mergeCell ref="M26:R26"/>
    <mergeCell ref="S20:T20"/>
    <mergeCell ref="S21:T21"/>
    <mergeCell ref="S22:T22"/>
    <mergeCell ref="S23:T23"/>
    <mergeCell ref="S24:T24"/>
    <mergeCell ref="A27:B27"/>
    <mergeCell ref="A36:B36"/>
    <mergeCell ref="A45:B45"/>
    <mergeCell ref="A54:B54"/>
    <mergeCell ref="A61:B61"/>
  </mergeCells>
  <conditionalFormatting sqref="C20:K26 C29:K35 C38:K44 C47:K53 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N18">
      <formula1>"Rum A, Rum B, Køkken"</formula1>
    </dataValidation>
    <dataValidation type="list" allowBlank="1" showInputMessage="1" showErrorMessage="1" sqref="T18">
      <formula1>"TH,TV"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8" orientation="landscape" r:id="rId1"/>
  <headerFooter>
    <oddHeader>&amp;LRum 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zoomScaleNormal="100" zoomScaleSheetLayoutView="100" zoomScalePageLayoutView="70" workbookViewId="0">
      <selection activeCell="I40" sqref="I40"/>
    </sheetView>
  </sheetViews>
  <sheetFormatPr defaultColWidth="0" defaultRowHeight="11.25" customHeight="1" zeroHeight="1" x14ac:dyDescent="0.2"/>
  <cols>
    <col min="1" max="1" width="6.5703125" style="5" customWidth="1"/>
    <col min="2" max="2" width="1" style="5" customWidth="1"/>
    <col min="3" max="11" width="4.85546875" style="57" customWidth="1"/>
    <col min="12" max="12" width="3.7109375" style="4" customWidth="1"/>
    <col min="13" max="13" width="5.28515625" style="4" customWidth="1"/>
    <col min="14" max="18" width="3.85546875" style="4" customWidth="1"/>
    <col min="19" max="20" width="3.28515625" style="3" customWidth="1"/>
    <col min="21" max="21" width="2.42578125" style="4" customWidth="1"/>
    <col min="22" max="22" width="1.28515625" style="4" customWidth="1"/>
    <col min="23" max="23" width="0" style="4" hidden="1" customWidth="1"/>
    <col min="24" max="16384" width="9.140625" style="4" hidden="1"/>
  </cols>
  <sheetData>
    <row r="1" spans="3:22" x14ac:dyDescent="0.2">
      <c r="C1" s="52"/>
      <c r="D1" s="52"/>
      <c r="E1" s="52"/>
      <c r="F1" s="52"/>
      <c r="G1" s="52"/>
      <c r="H1" s="52"/>
      <c r="I1" s="52"/>
      <c r="J1" s="52"/>
      <c r="K1" s="52"/>
      <c r="L1" s="6"/>
      <c r="M1" s="6"/>
      <c r="N1" s="6"/>
      <c r="O1" s="6"/>
      <c r="P1" s="6"/>
      <c r="Q1" s="6"/>
      <c r="R1" s="6"/>
      <c r="S1" s="5"/>
      <c r="T1" s="5"/>
      <c r="U1" s="6"/>
      <c r="V1" s="6"/>
    </row>
    <row r="2" spans="3:22" x14ac:dyDescent="0.2">
      <c r="C2" s="52"/>
      <c r="D2" s="52"/>
      <c r="E2" s="52"/>
      <c r="F2" s="52"/>
      <c r="G2" s="52"/>
      <c r="H2" s="52"/>
      <c r="I2" s="52"/>
      <c r="J2" s="52"/>
      <c r="K2" s="52"/>
      <c r="L2" s="6"/>
      <c r="M2" s="6"/>
      <c r="N2" s="6"/>
      <c r="O2" s="6"/>
      <c r="P2" s="6"/>
      <c r="Q2" s="6"/>
      <c r="R2" s="6"/>
      <c r="S2" s="5"/>
      <c r="T2" s="5"/>
      <c r="U2" s="6"/>
      <c r="V2" s="6"/>
    </row>
    <row r="3" spans="3:22" x14ac:dyDescent="0.2">
      <c r="C3" s="52"/>
      <c r="D3" s="52"/>
      <c r="E3" s="52"/>
      <c r="F3" s="52"/>
      <c r="G3" s="52"/>
      <c r="H3" s="52"/>
      <c r="I3" s="52"/>
      <c r="J3" s="52"/>
      <c r="K3" s="52"/>
      <c r="L3" s="6"/>
      <c r="M3" s="6"/>
      <c r="N3" s="6"/>
      <c r="O3" s="6"/>
      <c r="P3" s="6"/>
      <c r="Q3" s="6"/>
      <c r="R3" s="6"/>
      <c r="S3" s="5"/>
      <c r="T3" s="5"/>
      <c r="U3" s="6"/>
      <c r="V3" s="6"/>
    </row>
    <row r="4" spans="3:22" x14ac:dyDescent="0.2">
      <c r="C4" s="52"/>
      <c r="D4" s="52"/>
      <c r="E4" s="52"/>
      <c r="F4" s="52"/>
      <c r="G4" s="52"/>
      <c r="H4" s="52"/>
      <c r="I4" s="52"/>
      <c r="J4" s="52"/>
      <c r="K4" s="52"/>
      <c r="L4" s="6"/>
      <c r="M4" s="6"/>
      <c r="N4" s="6"/>
      <c r="O4" s="6"/>
      <c r="P4" s="6"/>
      <c r="Q4" s="6"/>
      <c r="R4" s="6"/>
      <c r="S4" s="5"/>
      <c r="T4" s="5"/>
      <c r="U4" s="6"/>
      <c r="V4" s="6"/>
    </row>
    <row r="5" spans="3:22" x14ac:dyDescent="0.2">
      <c r="C5" s="52"/>
      <c r="D5" s="52"/>
      <c r="E5" s="52"/>
      <c r="F5" s="52"/>
      <c r="G5" s="52"/>
      <c r="H5" s="52"/>
      <c r="I5" s="52"/>
      <c r="J5" s="52"/>
      <c r="K5" s="52"/>
      <c r="L5" s="6"/>
      <c r="M5" s="6"/>
      <c r="N5" s="6"/>
      <c r="O5" s="6"/>
      <c r="P5" s="6"/>
      <c r="Q5" s="6"/>
      <c r="R5" s="6"/>
      <c r="S5" s="5"/>
      <c r="T5" s="5"/>
      <c r="U5" s="6"/>
      <c r="V5" s="6"/>
    </row>
    <row r="6" spans="3:22" x14ac:dyDescent="0.2">
      <c r="C6" s="52"/>
      <c r="D6" s="52"/>
      <c r="E6" s="52"/>
      <c r="F6" s="52"/>
      <c r="G6" s="52"/>
      <c r="H6" s="52"/>
      <c r="I6" s="52"/>
      <c r="J6" s="52"/>
      <c r="K6" s="52"/>
      <c r="L6" s="6"/>
      <c r="M6" s="6"/>
      <c r="N6" s="6"/>
      <c r="O6" s="6"/>
      <c r="P6" s="6"/>
      <c r="Q6" s="6"/>
      <c r="R6" s="6"/>
      <c r="S6" s="5"/>
      <c r="T6" s="5"/>
      <c r="U6" s="6"/>
      <c r="V6" s="6"/>
    </row>
    <row r="7" spans="3:22" x14ac:dyDescent="0.2">
      <c r="C7" s="52"/>
      <c r="D7" s="52"/>
      <c r="E7" s="52"/>
      <c r="F7" s="52"/>
      <c r="G7" s="52"/>
      <c r="H7" s="52"/>
      <c r="I7" s="52"/>
      <c r="J7" s="52"/>
      <c r="K7" s="52"/>
      <c r="L7" s="6"/>
      <c r="M7" s="6"/>
      <c r="N7" s="6"/>
      <c r="O7" s="6"/>
      <c r="P7" s="6"/>
      <c r="Q7" s="6"/>
      <c r="R7" s="6"/>
      <c r="S7" s="5"/>
      <c r="T7" s="5"/>
      <c r="U7" s="6"/>
      <c r="V7" s="6"/>
    </row>
    <row r="8" spans="3:22" x14ac:dyDescent="0.2">
      <c r="C8" s="52"/>
      <c r="D8" s="52"/>
      <c r="E8" s="52"/>
      <c r="F8" s="52"/>
      <c r="G8" s="52"/>
      <c r="H8" s="52"/>
      <c r="I8" s="52"/>
      <c r="J8" s="52"/>
      <c r="K8" s="52"/>
      <c r="L8" s="6"/>
      <c r="M8" s="6"/>
      <c r="N8" s="6"/>
      <c r="O8" s="6"/>
      <c r="P8" s="6"/>
      <c r="Q8" s="6"/>
      <c r="R8" s="6"/>
      <c r="S8" s="5"/>
      <c r="T8" s="5"/>
      <c r="U8" s="6"/>
      <c r="V8" s="6"/>
    </row>
    <row r="9" spans="3:22" x14ac:dyDescent="0.2">
      <c r="C9" s="52"/>
      <c r="D9" s="52"/>
      <c r="E9" s="52"/>
      <c r="F9" s="52"/>
      <c r="G9" s="52"/>
      <c r="H9" s="52"/>
      <c r="I9" s="52"/>
      <c r="J9" s="52"/>
      <c r="K9" s="52"/>
      <c r="L9" s="6"/>
      <c r="M9" s="6"/>
      <c r="N9" s="6"/>
      <c r="O9" s="6"/>
      <c r="P9" s="6"/>
      <c r="Q9" s="6"/>
      <c r="R9" s="6"/>
      <c r="S9" s="5"/>
      <c r="T9" s="5"/>
      <c r="U9" s="6"/>
      <c r="V9" s="6"/>
    </row>
    <row r="10" spans="3:22" x14ac:dyDescent="0.2">
      <c r="C10" s="52"/>
      <c r="D10" s="52"/>
      <c r="E10" s="52"/>
      <c r="F10" s="52"/>
      <c r="G10" s="52"/>
      <c r="H10" s="52"/>
      <c r="I10" s="52"/>
      <c r="J10" s="52"/>
      <c r="K10" s="52"/>
      <c r="L10" s="6"/>
      <c r="M10" s="6"/>
      <c r="N10" s="6"/>
      <c r="O10" s="6"/>
      <c r="P10" s="6"/>
      <c r="Q10" s="6"/>
      <c r="R10" s="6"/>
      <c r="S10" s="5"/>
      <c r="T10" s="5"/>
      <c r="U10" s="6"/>
      <c r="V10" s="6"/>
    </row>
    <row r="11" spans="3:22" x14ac:dyDescent="0.2">
      <c r="C11" s="52"/>
      <c r="D11" s="52"/>
      <c r="E11" s="52"/>
      <c r="F11" s="52"/>
      <c r="G11" s="52"/>
      <c r="H11" s="52"/>
      <c r="I11" s="52"/>
      <c r="J11" s="52"/>
      <c r="K11" s="52"/>
      <c r="L11" s="6"/>
      <c r="M11" s="6"/>
      <c r="N11" s="6"/>
      <c r="O11" s="6"/>
      <c r="P11" s="6"/>
      <c r="Q11" s="6"/>
      <c r="R11" s="6"/>
      <c r="S11" s="5"/>
      <c r="T11" s="5"/>
      <c r="U11" s="6"/>
      <c r="V11" s="6"/>
    </row>
    <row r="12" spans="3:22" x14ac:dyDescent="0.2">
      <c r="C12" s="52"/>
      <c r="D12" s="52"/>
      <c r="E12" s="52"/>
      <c r="F12" s="52"/>
      <c r="G12" s="52"/>
      <c r="H12" s="52"/>
      <c r="I12" s="52"/>
      <c r="J12" s="52"/>
      <c r="K12" s="52"/>
      <c r="L12" s="6"/>
      <c r="M12" s="6"/>
      <c r="N12" s="6"/>
      <c r="O12" s="6"/>
      <c r="P12" s="6"/>
      <c r="Q12" s="6"/>
      <c r="R12" s="6"/>
      <c r="S12" s="5"/>
      <c r="T12" s="5"/>
      <c r="U12" s="6"/>
      <c r="V12" s="6"/>
    </row>
    <row r="13" spans="3:22" x14ac:dyDescent="0.2">
      <c r="C13" s="52"/>
      <c r="D13" s="52"/>
      <c r="E13" s="52"/>
      <c r="F13" s="52"/>
      <c r="G13" s="52"/>
      <c r="H13" s="52"/>
      <c r="I13" s="52"/>
      <c r="J13" s="52"/>
      <c r="K13" s="52"/>
      <c r="L13" s="6"/>
      <c r="M13" s="6"/>
      <c r="N13" s="6"/>
      <c r="O13" s="6"/>
      <c r="P13" s="6"/>
      <c r="Q13" s="6"/>
      <c r="R13" s="6"/>
      <c r="S13" s="5"/>
      <c r="T13" s="5"/>
      <c r="U13" s="6"/>
      <c r="V13" s="6"/>
    </row>
    <row r="14" spans="3:22" x14ac:dyDescent="0.2">
      <c r="C14" s="52"/>
      <c r="D14" s="52"/>
      <c r="E14" s="52"/>
      <c r="F14" s="52"/>
      <c r="G14" s="52"/>
      <c r="H14" s="52"/>
      <c r="I14" s="52"/>
      <c r="J14" s="52"/>
      <c r="K14" s="52"/>
      <c r="L14" s="6"/>
      <c r="M14" s="6"/>
      <c r="N14" s="6"/>
      <c r="O14" s="6"/>
      <c r="P14" s="6"/>
      <c r="Q14" s="6"/>
      <c r="R14" s="6"/>
      <c r="S14" s="5"/>
      <c r="T14" s="5"/>
      <c r="U14" s="6"/>
      <c r="V14" s="6"/>
    </row>
    <row r="15" spans="3:22" x14ac:dyDescent="0.2">
      <c r="C15" s="52"/>
      <c r="D15" s="52"/>
      <c r="E15" s="52"/>
      <c r="F15" s="52"/>
      <c r="G15" s="52"/>
      <c r="H15" s="52"/>
      <c r="I15" s="52"/>
      <c r="J15" s="52"/>
      <c r="K15" s="52"/>
      <c r="L15" s="6"/>
      <c r="M15" s="6"/>
      <c r="N15" s="6"/>
      <c r="O15" s="6"/>
      <c r="P15" s="6"/>
      <c r="Q15" s="6"/>
      <c r="R15" s="6"/>
      <c r="S15" s="5"/>
      <c r="T15" s="5"/>
      <c r="U15" s="6"/>
      <c r="V15" s="6"/>
    </row>
    <row r="16" spans="3:22" x14ac:dyDescent="0.2">
      <c r="C16" s="52"/>
      <c r="D16" s="52"/>
      <c r="E16" s="52"/>
      <c r="F16" s="52"/>
      <c r="G16" s="52"/>
      <c r="H16" s="52"/>
      <c r="I16" s="52"/>
      <c r="J16" s="52"/>
      <c r="K16" s="52"/>
      <c r="L16" s="6"/>
      <c r="M16" s="6"/>
      <c r="N16" s="6"/>
      <c r="O16" s="6"/>
      <c r="P16" s="6"/>
      <c r="Q16" s="6"/>
      <c r="R16" s="6"/>
      <c r="S16" s="5"/>
      <c r="T16" s="5"/>
      <c r="U16" s="6"/>
      <c r="V16" s="6"/>
    </row>
    <row r="17" spans="1:23" s="1" customFormat="1" x14ac:dyDescent="0.2">
      <c r="A17" s="138" t="s">
        <v>25</v>
      </c>
      <c r="B17" s="138"/>
      <c r="C17" s="59">
        <v>0.5</v>
      </c>
      <c r="D17" s="60">
        <f t="shared" ref="D17:K17" si="0">C17+$E$18</f>
        <v>1</v>
      </c>
      <c r="E17" s="60">
        <f t="shared" si="0"/>
        <v>1.5</v>
      </c>
      <c r="F17" s="60">
        <f t="shared" si="0"/>
        <v>2</v>
      </c>
      <c r="G17" s="60">
        <f t="shared" si="0"/>
        <v>2.5</v>
      </c>
      <c r="H17" s="60">
        <f t="shared" si="0"/>
        <v>3</v>
      </c>
      <c r="I17" s="60">
        <f t="shared" si="0"/>
        <v>3.5</v>
      </c>
      <c r="J17" s="60">
        <f t="shared" si="0"/>
        <v>4</v>
      </c>
      <c r="K17" s="60">
        <f t="shared" si="0"/>
        <v>4.5</v>
      </c>
      <c r="L17" s="30" t="s">
        <v>26</v>
      </c>
      <c r="M17" s="31" t="s">
        <v>17</v>
      </c>
      <c r="N17" s="139" t="s">
        <v>32</v>
      </c>
      <c r="O17" s="139"/>
      <c r="P17" s="139"/>
      <c r="Q17" s="139"/>
      <c r="R17" s="139"/>
      <c r="S17" s="139"/>
      <c r="T17" s="139"/>
      <c r="U17" s="139"/>
      <c r="V17" s="8"/>
    </row>
    <row r="18" spans="1:23" s="1" customFormat="1" x14ac:dyDescent="0.2">
      <c r="A18" s="161" t="s">
        <v>24</v>
      </c>
      <c r="B18" s="161"/>
      <c r="C18" s="161"/>
      <c r="D18" s="161"/>
      <c r="E18" s="61">
        <v>0.5</v>
      </c>
      <c r="F18" s="54" t="s">
        <v>21</v>
      </c>
      <c r="G18" s="62"/>
      <c r="H18" s="54"/>
      <c r="I18" s="54"/>
      <c r="J18" s="54"/>
      <c r="K18" s="54"/>
      <c r="L18" s="24"/>
      <c r="M18" s="29" t="s">
        <v>22</v>
      </c>
      <c r="N18" s="139" t="s">
        <v>19</v>
      </c>
      <c r="O18" s="139"/>
      <c r="P18" s="139"/>
      <c r="Q18" s="159" t="s">
        <v>23</v>
      </c>
      <c r="R18" s="159"/>
      <c r="S18" s="159"/>
      <c r="T18" s="139" t="s">
        <v>20</v>
      </c>
      <c r="U18" s="139"/>
      <c r="V18" s="8"/>
    </row>
    <row r="19" spans="1:23" s="1" customFormat="1" x14ac:dyDescent="0.2">
      <c r="A19" s="41"/>
      <c r="B19" s="41"/>
      <c r="C19" s="54"/>
      <c r="D19" s="54"/>
      <c r="E19" s="54"/>
      <c r="F19" s="54"/>
      <c r="G19" s="54"/>
      <c r="H19" s="54"/>
      <c r="I19" s="54"/>
      <c r="J19" s="54"/>
      <c r="K19" s="54"/>
      <c r="L19" s="24"/>
      <c r="M19" s="20"/>
      <c r="N19" s="20"/>
      <c r="O19" s="20"/>
      <c r="P19" s="20"/>
      <c r="Q19" s="20"/>
      <c r="R19" s="20"/>
      <c r="S19" s="37"/>
      <c r="T19" s="37"/>
      <c r="U19" s="20"/>
      <c r="V19" s="8"/>
    </row>
    <row r="20" spans="1:23" s="1" customFormat="1" x14ac:dyDescent="0.2">
      <c r="A20" s="9" t="s">
        <v>0</v>
      </c>
      <c r="B20" s="16"/>
      <c r="C20" s="51">
        <v>2.2599999999999998</v>
      </c>
      <c r="D20" s="51">
        <v>1.59</v>
      </c>
      <c r="E20" s="51">
        <v>0.86</v>
      </c>
      <c r="F20" s="51">
        <v>0.45</v>
      </c>
      <c r="G20" s="51">
        <v>0.31</v>
      </c>
      <c r="H20" s="51">
        <v>0.28000000000000003</v>
      </c>
      <c r="I20" s="51">
        <v>0.22</v>
      </c>
      <c r="J20" s="51">
        <v>0.17</v>
      </c>
      <c r="K20" s="51">
        <v>0.14000000000000001</v>
      </c>
      <c r="L20" s="10"/>
      <c r="M20" s="146" t="s">
        <v>11</v>
      </c>
      <c r="N20" s="147"/>
      <c r="O20" s="147"/>
      <c r="P20" s="150" t="s">
        <v>6</v>
      </c>
      <c r="Q20" s="150"/>
      <c r="R20" s="150"/>
      <c r="S20" s="151">
        <f>AVERAGE(C20:K26)</f>
        <v>0.91857142857142859</v>
      </c>
      <c r="T20" s="151"/>
      <c r="U20" s="11" t="s">
        <v>5</v>
      </c>
      <c r="V20" s="8"/>
    </row>
    <row r="21" spans="1:23" s="1" customFormat="1" ht="12.75" x14ac:dyDescent="0.2">
      <c r="A21" s="9"/>
      <c r="B21" s="18"/>
      <c r="C21" s="51">
        <v>4.29</v>
      </c>
      <c r="D21" s="51">
        <v>1.8</v>
      </c>
      <c r="E21" s="51">
        <v>0.93</v>
      </c>
      <c r="F21" s="51">
        <v>0.48</v>
      </c>
      <c r="G21" s="51">
        <v>0.36</v>
      </c>
      <c r="H21" s="51">
        <v>0.27</v>
      </c>
      <c r="I21" s="51">
        <v>0.21</v>
      </c>
      <c r="J21" s="51">
        <v>0.18</v>
      </c>
      <c r="K21" s="51">
        <v>0.15</v>
      </c>
      <c r="L21" s="10"/>
      <c r="M21" s="148"/>
      <c r="N21" s="149"/>
      <c r="O21" s="149"/>
      <c r="P21" s="152" t="s">
        <v>9</v>
      </c>
      <c r="Q21" s="152"/>
      <c r="R21" s="152"/>
      <c r="S21" s="153">
        <f>MEDIAN(C20:K26)</f>
        <v>0.34</v>
      </c>
      <c r="T21" s="153"/>
      <c r="U21" s="13" t="s">
        <v>5</v>
      </c>
      <c r="V21" s="8"/>
    </row>
    <row r="22" spans="1:23" s="1" customFormat="1" ht="12.75" x14ac:dyDescent="0.2">
      <c r="A22" s="9"/>
      <c r="B22" s="18"/>
      <c r="C22" s="51">
        <v>3.51</v>
      </c>
      <c r="D22" s="51">
        <v>1.62</v>
      </c>
      <c r="E22" s="51">
        <v>0.92</v>
      </c>
      <c r="F22" s="51">
        <v>0.57999999999999996</v>
      </c>
      <c r="G22" s="51">
        <v>0.35</v>
      </c>
      <c r="H22" s="51">
        <v>0.27</v>
      </c>
      <c r="I22" s="51">
        <v>0.23</v>
      </c>
      <c r="J22" s="51">
        <v>0.2</v>
      </c>
      <c r="K22" s="51">
        <v>0.18</v>
      </c>
      <c r="L22" s="10"/>
      <c r="M22" s="148"/>
      <c r="N22" s="149"/>
      <c r="O22" s="149"/>
      <c r="P22" s="152" t="s">
        <v>10</v>
      </c>
      <c r="Q22" s="152"/>
      <c r="R22" s="152"/>
      <c r="S22" s="153">
        <f>SMALL(C20:K26,1)</f>
        <v>0.14000000000000001</v>
      </c>
      <c r="T22" s="153"/>
      <c r="U22" s="13" t="s">
        <v>5</v>
      </c>
      <c r="V22" s="8"/>
    </row>
    <row r="23" spans="1:23" s="1" customFormat="1" ht="12.75" x14ac:dyDescent="0.2">
      <c r="A23" s="9"/>
      <c r="B23" s="18"/>
      <c r="C23" s="51">
        <v>0.4</v>
      </c>
      <c r="D23" s="51">
        <v>1.1399999999999999</v>
      </c>
      <c r="E23" s="51">
        <v>1.05</v>
      </c>
      <c r="F23" s="51">
        <v>0.56999999999999995</v>
      </c>
      <c r="G23" s="51">
        <v>0.34</v>
      </c>
      <c r="H23" s="51">
        <v>0.28000000000000003</v>
      </c>
      <c r="I23" s="51">
        <v>0.24</v>
      </c>
      <c r="J23" s="51">
        <v>0.2</v>
      </c>
      <c r="K23" s="51">
        <v>0.18</v>
      </c>
      <c r="L23" s="10"/>
      <c r="M23" s="154"/>
      <c r="N23" s="155"/>
      <c r="O23" s="155"/>
      <c r="P23" s="156" t="s">
        <v>8</v>
      </c>
      <c r="Q23" s="156"/>
      <c r="R23" s="156"/>
      <c r="S23" s="145">
        <f>LARGE(C20:K26,1)</f>
        <v>7.12</v>
      </c>
      <c r="T23" s="145"/>
      <c r="U23" s="13" t="s">
        <v>5</v>
      </c>
      <c r="V23" s="8"/>
    </row>
    <row r="24" spans="1:23" s="1" customFormat="1" ht="12.75" x14ac:dyDescent="0.2">
      <c r="A24" s="9"/>
      <c r="B24" s="18"/>
      <c r="C24" s="51">
        <v>0.86</v>
      </c>
      <c r="D24" s="51">
        <v>2.15</v>
      </c>
      <c r="E24" s="51">
        <v>1.1100000000000001</v>
      </c>
      <c r="F24" s="51">
        <v>0.54</v>
      </c>
      <c r="G24" s="51">
        <v>0.34</v>
      </c>
      <c r="H24" s="51">
        <v>0.28000000000000003</v>
      </c>
      <c r="I24" s="51">
        <v>0.24</v>
      </c>
      <c r="J24" s="51">
        <v>0.2</v>
      </c>
      <c r="K24" s="51">
        <v>0.17</v>
      </c>
      <c r="L24" s="10"/>
      <c r="M24" s="146" t="s">
        <v>7</v>
      </c>
      <c r="N24" s="147"/>
      <c r="O24" s="147"/>
      <c r="P24" s="150" t="s">
        <v>14</v>
      </c>
      <c r="Q24" s="150"/>
      <c r="R24" s="150"/>
      <c r="S24" s="151">
        <f>S22/S20</f>
        <v>0.15241057542768274</v>
      </c>
      <c r="T24" s="151"/>
      <c r="U24" s="11"/>
      <c r="V24" s="8"/>
    </row>
    <row r="25" spans="1:23" s="1" customFormat="1" x14ac:dyDescent="0.2">
      <c r="A25" s="8"/>
      <c r="C25" s="51">
        <v>7.12</v>
      </c>
      <c r="D25" s="51">
        <v>2.76</v>
      </c>
      <c r="E25" s="51">
        <v>1.22</v>
      </c>
      <c r="F25" s="51">
        <v>0.53</v>
      </c>
      <c r="G25" s="51">
        <v>0.33</v>
      </c>
      <c r="H25" s="51">
        <v>0.27</v>
      </c>
      <c r="I25" s="51">
        <v>0.23</v>
      </c>
      <c r="J25" s="51">
        <v>0.19</v>
      </c>
      <c r="K25" s="51">
        <v>0.16</v>
      </c>
      <c r="L25" s="10"/>
      <c r="M25" s="154"/>
      <c r="N25" s="155"/>
      <c r="O25" s="155"/>
      <c r="P25" s="156" t="s">
        <v>15</v>
      </c>
      <c r="Q25" s="156"/>
      <c r="R25" s="156"/>
      <c r="S25" s="145">
        <f>S22/S23</f>
        <v>1.966292134831461E-2</v>
      </c>
      <c r="T25" s="145"/>
      <c r="U25" s="14"/>
      <c r="V25" s="8"/>
    </row>
    <row r="26" spans="1:23" s="1" customFormat="1" ht="12.75" x14ac:dyDescent="0.2">
      <c r="A26" s="12"/>
      <c r="B26" s="18"/>
      <c r="C26" s="51">
        <v>6.39</v>
      </c>
      <c r="D26" s="51">
        <v>2.74</v>
      </c>
      <c r="E26" s="51">
        <v>1.2</v>
      </c>
      <c r="F26" s="51">
        <v>0.52</v>
      </c>
      <c r="G26" s="51">
        <v>0.33</v>
      </c>
      <c r="H26" s="51">
        <v>0.26</v>
      </c>
      <c r="I26" s="51">
        <v>0.21</v>
      </c>
      <c r="J26" s="51">
        <v>0.17</v>
      </c>
      <c r="K26" s="51">
        <v>0.14000000000000001</v>
      </c>
      <c r="L26" s="10"/>
      <c r="M26" s="143" t="s">
        <v>13</v>
      </c>
      <c r="N26" s="144"/>
      <c r="O26" s="144"/>
      <c r="P26" s="144"/>
      <c r="Q26" s="144"/>
      <c r="R26" s="144"/>
      <c r="S26" s="160">
        <f>(COUNTIF(C20:K26,"&gt;2")/COUNT(C20:K26))*100</f>
        <v>12.698412698412698</v>
      </c>
      <c r="T26" s="160"/>
      <c r="U26" s="14" t="s">
        <v>5</v>
      </c>
      <c r="V26" s="8"/>
    </row>
    <row r="27" spans="1:23" s="1" customFormat="1" x14ac:dyDescent="0.2">
      <c r="A27" s="137" t="s">
        <v>12</v>
      </c>
      <c r="B27" s="137"/>
      <c r="C27" s="55">
        <f>AVERAGE(C20:C26)</f>
        <v>3.5471428571428567</v>
      </c>
      <c r="D27" s="55">
        <f t="shared" ref="D27:J27" si="1">AVERAGE(D20:D26)</f>
        <v>1.9714285714285713</v>
      </c>
      <c r="E27" s="55">
        <f t="shared" si="1"/>
        <v>1.0414285714285714</v>
      </c>
      <c r="F27" s="55">
        <f t="shared" si="1"/>
        <v>0.52428571428571424</v>
      </c>
      <c r="G27" s="55">
        <f t="shared" si="1"/>
        <v>0.33714285714285719</v>
      </c>
      <c r="H27" s="55">
        <f t="shared" si="1"/>
        <v>0.27285714285714285</v>
      </c>
      <c r="I27" s="55">
        <f t="shared" si="1"/>
        <v>0.22571428571428573</v>
      </c>
      <c r="J27" s="55">
        <f t="shared" si="1"/>
        <v>0.18714285714285711</v>
      </c>
      <c r="K27" s="55">
        <f>AVERAGE(K20:K26)</f>
        <v>0.16</v>
      </c>
      <c r="L27" s="15"/>
      <c r="M27" s="8"/>
      <c r="N27" s="8"/>
      <c r="O27" s="8"/>
      <c r="P27" s="8"/>
      <c r="Q27" s="8"/>
      <c r="R27" s="8"/>
      <c r="S27" s="7"/>
      <c r="T27" s="7"/>
      <c r="U27" s="8"/>
      <c r="V27" s="8"/>
      <c r="W27" s="2"/>
    </row>
    <row r="28" spans="1:23" s="1" customFormat="1" x14ac:dyDescent="0.2">
      <c r="A28" s="7"/>
      <c r="B28" s="7"/>
      <c r="C28" s="56"/>
      <c r="D28" s="56"/>
      <c r="E28" s="56"/>
      <c r="F28" s="56"/>
      <c r="G28" s="56"/>
      <c r="H28" s="56"/>
      <c r="I28" s="56"/>
      <c r="J28" s="56"/>
      <c r="K28" s="56"/>
      <c r="L28" s="8"/>
      <c r="M28" s="8"/>
      <c r="N28" s="8"/>
      <c r="O28" s="8"/>
      <c r="P28" s="8"/>
      <c r="Q28" s="8"/>
      <c r="R28" s="8"/>
      <c r="S28" s="7"/>
      <c r="T28" s="7"/>
      <c r="U28" s="8"/>
      <c r="V28" s="8"/>
    </row>
    <row r="29" spans="1:23" s="1" customFormat="1" x14ac:dyDescent="0.2">
      <c r="A29" s="9" t="s">
        <v>1</v>
      </c>
      <c r="B29" s="16"/>
      <c r="C29" s="51">
        <v>2.57</v>
      </c>
      <c r="D29" s="51">
        <v>2</v>
      </c>
      <c r="E29" s="51">
        <v>1.22</v>
      </c>
      <c r="F29" s="51">
        <v>0.76</v>
      </c>
      <c r="G29" s="51">
        <v>0.48</v>
      </c>
      <c r="H29" s="51">
        <v>0.36</v>
      </c>
      <c r="I29" s="51">
        <v>0.3</v>
      </c>
      <c r="J29" s="51">
        <v>0.23</v>
      </c>
      <c r="K29" s="51">
        <v>0.19</v>
      </c>
      <c r="L29" s="10"/>
      <c r="M29" s="146" t="s">
        <v>11</v>
      </c>
      <c r="N29" s="147"/>
      <c r="O29" s="147"/>
      <c r="P29" s="150" t="s">
        <v>6</v>
      </c>
      <c r="Q29" s="150"/>
      <c r="R29" s="150"/>
      <c r="S29" s="151">
        <f>AVERAGE(C29:K35)</f>
        <v>1.1439682539682543</v>
      </c>
      <c r="T29" s="151"/>
      <c r="U29" s="11" t="s">
        <v>5</v>
      </c>
      <c r="V29" s="8"/>
    </row>
    <row r="30" spans="1:23" s="1" customFormat="1" ht="12.75" x14ac:dyDescent="0.2">
      <c r="A30" s="12"/>
      <c r="B30" s="18"/>
      <c r="C30" s="51">
        <v>5.04</v>
      </c>
      <c r="D30" s="51">
        <v>2.34</v>
      </c>
      <c r="E30" s="51">
        <v>1.35</v>
      </c>
      <c r="F30" s="51">
        <v>0.82</v>
      </c>
      <c r="G30" s="51">
        <v>0.53</v>
      </c>
      <c r="H30" s="51">
        <v>0.37</v>
      </c>
      <c r="I30" s="51">
        <v>0.28999999999999998</v>
      </c>
      <c r="J30" s="51">
        <v>0.24</v>
      </c>
      <c r="K30" s="51">
        <v>0.21</v>
      </c>
      <c r="L30" s="10"/>
      <c r="M30" s="148"/>
      <c r="N30" s="149"/>
      <c r="O30" s="149"/>
      <c r="P30" s="152" t="s">
        <v>9</v>
      </c>
      <c r="Q30" s="152"/>
      <c r="R30" s="152"/>
      <c r="S30" s="153">
        <f>MEDIAN(C29:K35)</f>
        <v>0.53</v>
      </c>
      <c r="T30" s="153"/>
      <c r="U30" s="13" t="s">
        <v>5</v>
      </c>
      <c r="V30" s="8"/>
    </row>
    <row r="31" spans="1:23" s="1" customFormat="1" ht="12.75" x14ac:dyDescent="0.2">
      <c r="A31" s="12"/>
      <c r="B31" s="18"/>
      <c r="C31" s="51">
        <v>4.13</v>
      </c>
      <c r="D31" s="51">
        <v>2.09</v>
      </c>
      <c r="E31" s="51">
        <v>1.3</v>
      </c>
      <c r="F31" s="51">
        <v>0.89</v>
      </c>
      <c r="G31" s="51">
        <v>0.55000000000000004</v>
      </c>
      <c r="H31" s="51">
        <v>0.37</v>
      </c>
      <c r="I31" s="51">
        <v>0.3</v>
      </c>
      <c r="J31" s="51">
        <v>0.26</v>
      </c>
      <c r="K31" s="51">
        <v>0.23</v>
      </c>
      <c r="L31" s="10"/>
      <c r="M31" s="148"/>
      <c r="N31" s="149"/>
      <c r="O31" s="149"/>
      <c r="P31" s="152" t="s">
        <v>10</v>
      </c>
      <c r="Q31" s="152"/>
      <c r="R31" s="152"/>
      <c r="S31" s="153">
        <f>SMALL(C29:K35,1)</f>
        <v>0.18</v>
      </c>
      <c r="T31" s="153"/>
      <c r="U31" s="13" t="s">
        <v>5</v>
      </c>
      <c r="V31" s="8"/>
    </row>
    <row r="32" spans="1:23" s="1" customFormat="1" ht="12.75" x14ac:dyDescent="0.2">
      <c r="A32" s="12"/>
      <c r="B32" s="18"/>
      <c r="C32" s="51">
        <v>0.53</v>
      </c>
      <c r="D32" s="51">
        <v>1.38</v>
      </c>
      <c r="E32" s="51">
        <v>1.35</v>
      </c>
      <c r="F32" s="51">
        <v>0.9</v>
      </c>
      <c r="G32" s="51">
        <v>0.53</v>
      </c>
      <c r="H32" s="51">
        <v>0.36</v>
      </c>
      <c r="I32" s="51">
        <v>0.31</v>
      </c>
      <c r="J32" s="51">
        <v>0.27</v>
      </c>
      <c r="K32" s="51">
        <v>0.24</v>
      </c>
      <c r="L32" s="10"/>
      <c r="M32" s="154"/>
      <c r="N32" s="155"/>
      <c r="O32" s="155"/>
      <c r="P32" s="156" t="s">
        <v>8</v>
      </c>
      <c r="Q32" s="156"/>
      <c r="R32" s="156"/>
      <c r="S32" s="145">
        <f>LARGE(C29:K35,1)</f>
        <v>7.62</v>
      </c>
      <c r="T32" s="145"/>
      <c r="U32" s="13" t="s">
        <v>5</v>
      </c>
      <c r="V32" s="8"/>
    </row>
    <row r="33" spans="1:22" s="1" customFormat="1" ht="12.75" x14ac:dyDescent="0.2">
      <c r="A33" s="12"/>
      <c r="B33" s="18"/>
      <c r="C33" s="51">
        <v>0.99</v>
      </c>
      <c r="D33" s="51">
        <v>2.39</v>
      </c>
      <c r="E33" s="51">
        <v>1.45</v>
      </c>
      <c r="F33" s="51">
        <v>0.87</v>
      </c>
      <c r="G33" s="51">
        <v>0.53</v>
      </c>
      <c r="H33" s="51">
        <v>0.37</v>
      </c>
      <c r="I33" s="51">
        <v>0.31</v>
      </c>
      <c r="J33" s="51">
        <v>0.26</v>
      </c>
      <c r="K33" s="51">
        <v>0.23</v>
      </c>
      <c r="L33" s="10"/>
      <c r="M33" s="146" t="s">
        <v>7</v>
      </c>
      <c r="N33" s="147"/>
      <c r="O33" s="147"/>
      <c r="P33" s="150" t="s">
        <v>14</v>
      </c>
      <c r="Q33" s="150"/>
      <c r="R33" s="150"/>
      <c r="S33" s="151">
        <f>S31/S29</f>
        <v>0.1573470237269321</v>
      </c>
      <c r="T33" s="151"/>
      <c r="U33" s="11"/>
      <c r="V33" s="8"/>
    </row>
    <row r="34" spans="1:22" s="1" customFormat="1" x14ac:dyDescent="0.2">
      <c r="A34" s="8"/>
      <c r="C34" s="51">
        <v>7.62</v>
      </c>
      <c r="D34" s="51">
        <v>3.22</v>
      </c>
      <c r="E34" s="51">
        <v>1.59</v>
      </c>
      <c r="F34" s="51">
        <v>0.86</v>
      </c>
      <c r="G34" s="51">
        <v>0.51</v>
      </c>
      <c r="H34" s="51">
        <v>0.36</v>
      </c>
      <c r="I34" s="51">
        <v>0.3</v>
      </c>
      <c r="J34" s="51">
        <v>0.25</v>
      </c>
      <c r="K34" s="51">
        <v>0.22</v>
      </c>
      <c r="L34" s="10"/>
      <c r="M34" s="154"/>
      <c r="N34" s="155"/>
      <c r="O34" s="155"/>
      <c r="P34" s="156" t="s">
        <v>15</v>
      </c>
      <c r="Q34" s="156"/>
      <c r="R34" s="156"/>
      <c r="S34" s="145">
        <f>S31/S32</f>
        <v>2.3622047244094488E-2</v>
      </c>
      <c r="T34" s="145"/>
      <c r="U34" s="14"/>
      <c r="V34" s="8"/>
    </row>
    <row r="35" spans="1:22" s="1" customFormat="1" ht="12.75" x14ac:dyDescent="0.2">
      <c r="A35" s="12"/>
      <c r="B35" s="18"/>
      <c r="C35" s="51">
        <v>7.28</v>
      </c>
      <c r="D35" s="51">
        <v>3.23</v>
      </c>
      <c r="E35" s="51">
        <v>1.56</v>
      </c>
      <c r="F35" s="51">
        <v>0.85</v>
      </c>
      <c r="G35" s="51">
        <v>0.5</v>
      </c>
      <c r="H35" s="51">
        <v>0.34</v>
      </c>
      <c r="I35" s="51">
        <v>0.28000000000000003</v>
      </c>
      <c r="J35" s="51">
        <v>0.23</v>
      </c>
      <c r="K35" s="51">
        <v>0.18</v>
      </c>
      <c r="L35" s="10"/>
      <c r="M35" s="143" t="s">
        <v>13</v>
      </c>
      <c r="N35" s="144"/>
      <c r="O35" s="144"/>
      <c r="P35" s="144"/>
      <c r="Q35" s="144"/>
      <c r="R35" s="144"/>
      <c r="S35" s="160">
        <f>(COUNTIF(C29:K35,"&gt;2")/COUNT(C29:K35))*100</f>
        <v>15.873015873015872</v>
      </c>
      <c r="T35" s="160"/>
      <c r="U35" s="14" t="s">
        <v>5</v>
      </c>
      <c r="V35" s="8"/>
    </row>
    <row r="36" spans="1:22" s="1" customFormat="1" x14ac:dyDescent="0.2">
      <c r="A36" s="137" t="s">
        <v>12</v>
      </c>
      <c r="B36" s="137"/>
      <c r="C36" s="55">
        <f t="shared" ref="C36:K36" si="2">AVERAGE(C29:C35)</f>
        <v>4.0228571428571431</v>
      </c>
      <c r="D36" s="55">
        <f t="shared" si="2"/>
        <v>2.3785714285714286</v>
      </c>
      <c r="E36" s="55">
        <f t="shared" si="2"/>
        <v>1.4028571428571432</v>
      </c>
      <c r="F36" s="55">
        <f t="shared" si="2"/>
        <v>0.85</v>
      </c>
      <c r="G36" s="55">
        <f t="shared" si="2"/>
        <v>0.51857142857142857</v>
      </c>
      <c r="H36" s="55">
        <f t="shared" si="2"/>
        <v>0.36142857142857138</v>
      </c>
      <c r="I36" s="55">
        <f t="shared" si="2"/>
        <v>0.29857142857142854</v>
      </c>
      <c r="J36" s="55">
        <f t="shared" si="2"/>
        <v>0.24857142857142858</v>
      </c>
      <c r="K36" s="55">
        <f t="shared" si="2"/>
        <v>0.21428571428571427</v>
      </c>
      <c r="L36" s="15"/>
      <c r="M36" s="8"/>
      <c r="N36" s="8"/>
      <c r="O36" s="8"/>
      <c r="P36" s="8"/>
      <c r="Q36" s="8"/>
      <c r="R36" s="8"/>
      <c r="S36" s="7"/>
      <c r="T36" s="7"/>
      <c r="U36" s="8"/>
      <c r="V36" s="8"/>
    </row>
    <row r="37" spans="1:22" s="1" customFormat="1" x14ac:dyDescent="0.2">
      <c r="A37" s="7"/>
      <c r="B37" s="7"/>
      <c r="C37" s="56"/>
      <c r="D37" s="56"/>
      <c r="E37" s="56"/>
      <c r="F37" s="56"/>
      <c r="G37" s="56"/>
      <c r="H37" s="56"/>
      <c r="I37" s="56"/>
      <c r="J37" s="56"/>
      <c r="K37" s="56"/>
      <c r="L37" s="8"/>
      <c r="M37" s="8"/>
      <c r="N37" s="8"/>
      <c r="O37" s="8"/>
      <c r="P37" s="8"/>
      <c r="Q37" s="8"/>
      <c r="R37" s="8"/>
      <c r="S37" s="7"/>
      <c r="T37" s="7"/>
      <c r="U37" s="8"/>
      <c r="V37" s="8"/>
    </row>
    <row r="38" spans="1:22" s="1" customFormat="1" x14ac:dyDescent="0.2">
      <c r="A38" s="9" t="s">
        <v>2</v>
      </c>
      <c r="B38" s="16"/>
      <c r="C38" s="51">
        <v>3.29</v>
      </c>
      <c r="D38" s="51">
        <v>2.29</v>
      </c>
      <c r="E38" s="51">
        <v>1.49</v>
      </c>
      <c r="F38" s="51">
        <v>0.98</v>
      </c>
      <c r="G38" s="51">
        <v>0.67</v>
      </c>
      <c r="H38" s="51">
        <v>0.49</v>
      </c>
      <c r="I38" s="51">
        <v>0.38</v>
      </c>
      <c r="J38" s="51">
        <v>0.28000000000000003</v>
      </c>
      <c r="K38" s="51">
        <v>0.23</v>
      </c>
      <c r="L38" s="10"/>
      <c r="M38" s="146" t="s">
        <v>11</v>
      </c>
      <c r="N38" s="147"/>
      <c r="O38" s="147"/>
      <c r="P38" s="150" t="s">
        <v>6</v>
      </c>
      <c r="Q38" s="150"/>
      <c r="R38" s="150"/>
      <c r="S38" s="151">
        <f>AVERAGE(C38:K44)</f>
        <v>1.368095238095238</v>
      </c>
      <c r="T38" s="151"/>
      <c r="U38" s="11" t="s">
        <v>5</v>
      </c>
      <c r="V38" s="8"/>
    </row>
    <row r="39" spans="1:22" s="1" customFormat="1" ht="12.75" x14ac:dyDescent="0.2">
      <c r="A39" s="12"/>
      <c r="B39" s="18"/>
      <c r="C39" s="51">
        <v>5.44</v>
      </c>
      <c r="D39" s="51">
        <v>2.71</v>
      </c>
      <c r="E39" s="51">
        <v>1.65</v>
      </c>
      <c r="F39" s="51">
        <v>1.05</v>
      </c>
      <c r="G39" s="51">
        <v>0.74</v>
      </c>
      <c r="H39" s="51">
        <v>0.52</v>
      </c>
      <c r="I39" s="51">
        <v>0.37</v>
      </c>
      <c r="J39" s="51">
        <v>0.28999999999999998</v>
      </c>
      <c r="K39" s="51">
        <v>0.25</v>
      </c>
      <c r="L39" s="10"/>
      <c r="M39" s="148"/>
      <c r="N39" s="149"/>
      <c r="O39" s="149"/>
      <c r="P39" s="152" t="s">
        <v>9</v>
      </c>
      <c r="Q39" s="152"/>
      <c r="R39" s="152"/>
      <c r="S39" s="153">
        <f>MEDIAN(C38:K44)</f>
        <v>0.75</v>
      </c>
      <c r="T39" s="153"/>
      <c r="U39" s="13" t="s">
        <v>5</v>
      </c>
      <c r="V39" s="8"/>
    </row>
    <row r="40" spans="1:22" s="1" customFormat="1" ht="12.75" x14ac:dyDescent="0.2">
      <c r="A40" s="12"/>
      <c r="B40" s="18"/>
      <c r="C40" s="51">
        <v>4.43</v>
      </c>
      <c r="D40" s="51">
        <v>2.5</v>
      </c>
      <c r="E40" s="51">
        <v>1.62</v>
      </c>
      <c r="F40" s="51">
        <v>1.1499999999999999</v>
      </c>
      <c r="G40" s="51">
        <v>0.77</v>
      </c>
      <c r="H40" s="51">
        <v>0.54</v>
      </c>
      <c r="I40" s="51">
        <v>0.39</v>
      </c>
      <c r="J40" s="51">
        <v>0.31</v>
      </c>
      <c r="K40" s="51">
        <v>0.28000000000000003</v>
      </c>
      <c r="L40" s="10"/>
      <c r="M40" s="148"/>
      <c r="N40" s="149"/>
      <c r="O40" s="149"/>
      <c r="P40" s="152" t="s">
        <v>10</v>
      </c>
      <c r="Q40" s="152"/>
      <c r="R40" s="152"/>
      <c r="S40" s="153">
        <f>SMALL(C38:K44,1)</f>
        <v>0.22</v>
      </c>
      <c r="T40" s="153"/>
      <c r="U40" s="13" t="s">
        <v>5</v>
      </c>
      <c r="V40" s="8"/>
    </row>
    <row r="41" spans="1:22" s="1" customFormat="1" ht="12.75" x14ac:dyDescent="0.2">
      <c r="A41" s="12"/>
      <c r="B41" s="18"/>
      <c r="C41" s="51">
        <v>0.94</v>
      </c>
      <c r="D41" s="51">
        <v>1.92</v>
      </c>
      <c r="E41" s="51">
        <v>1.72</v>
      </c>
      <c r="F41" s="51">
        <v>1.18</v>
      </c>
      <c r="G41" s="51">
        <v>0.77</v>
      </c>
      <c r="H41" s="51">
        <v>0.54</v>
      </c>
      <c r="I41" s="51">
        <v>0.39</v>
      </c>
      <c r="J41" s="51">
        <v>0.32</v>
      </c>
      <c r="K41" s="51">
        <v>0.28000000000000003</v>
      </c>
      <c r="L41" s="10"/>
      <c r="M41" s="154"/>
      <c r="N41" s="155"/>
      <c r="O41" s="155"/>
      <c r="P41" s="156" t="s">
        <v>8</v>
      </c>
      <c r="Q41" s="156"/>
      <c r="R41" s="156"/>
      <c r="S41" s="145">
        <f>LARGE(C38:K44,1)</f>
        <v>7.89</v>
      </c>
      <c r="T41" s="145"/>
      <c r="U41" s="13" t="s">
        <v>5</v>
      </c>
      <c r="V41" s="8"/>
    </row>
    <row r="42" spans="1:22" s="1" customFormat="1" ht="12.75" x14ac:dyDescent="0.2">
      <c r="A42" s="12"/>
      <c r="B42" s="18"/>
      <c r="C42" s="51">
        <v>2.1800000000000002</v>
      </c>
      <c r="D42" s="51">
        <v>2.68</v>
      </c>
      <c r="E42" s="51">
        <v>1.77</v>
      </c>
      <c r="F42" s="51">
        <v>1.1599999999999999</v>
      </c>
      <c r="G42" s="51">
        <v>0.77</v>
      </c>
      <c r="H42" s="51">
        <v>0.52</v>
      </c>
      <c r="I42" s="51">
        <v>0.38</v>
      </c>
      <c r="J42" s="51">
        <v>0.31</v>
      </c>
      <c r="K42" s="51">
        <v>0.28000000000000003</v>
      </c>
      <c r="L42" s="10"/>
      <c r="M42" s="146" t="s">
        <v>7</v>
      </c>
      <c r="N42" s="147"/>
      <c r="O42" s="147"/>
      <c r="P42" s="150" t="s">
        <v>14</v>
      </c>
      <c r="Q42" s="150"/>
      <c r="R42" s="150"/>
      <c r="S42" s="151">
        <f>S40/S38</f>
        <v>0.16080751827358164</v>
      </c>
      <c r="T42" s="151"/>
      <c r="U42" s="11"/>
      <c r="V42" s="8"/>
    </row>
    <row r="43" spans="1:22" s="1" customFormat="1" x14ac:dyDescent="0.2">
      <c r="A43" s="8"/>
      <c r="C43" s="51">
        <v>7.89</v>
      </c>
      <c r="D43" s="51">
        <v>3.59</v>
      </c>
      <c r="E43" s="51">
        <v>1.87</v>
      </c>
      <c r="F43" s="51">
        <v>1.1299999999999999</v>
      </c>
      <c r="G43" s="51">
        <v>0.75</v>
      </c>
      <c r="H43" s="51">
        <v>0.52</v>
      </c>
      <c r="I43" s="51">
        <v>0.37</v>
      </c>
      <c r="J43" s="51">
        <v>0.3</v>
      </c>
      <c r="K43" s="51">
        <v>0.26</v>
      </c>
      <c r="L43" s="10"/>
      <c r="M43" s="154"/>
      <c r="N43" s="155"/>
      <c r="O43" s="155"/>
      <c r="P43" s="156" t="s">
        <v>15</v>
      </c>
      <c r="Q43" s="156"/>
      <c r="R43" s="156"/>
      <c r="S43" s="145">
        <f>S40/S41</f>
        <v>2.7883396704689482E-2</v>
      </c>
      <c r="T43" s="145"/>
      <c r="U43" s="14"/>
      <c r="V43" s="8"/>
    </row>
    <row r="44" spans="1:22" s="1" customFormat="1" ht="12.75" x14ac:dyDescent="0.2">
      <c r="A44" s="12"/>
      <c r="B44" s="18"/>
      <c r="C44" s="51">
        <v>7.66</v>
      </c>
      <c r="D44" s="51">
        <v>3.6</v>
      </c>
      <c r="E44" s="51">
        <v>1.86</v>
      </c>
      <c r="F44" s="51">
        <v>1.1000000000000001</v>
      </c>
      <c r="G44" s="51">
        <v>0.72</v>
      </c>
      <c r="H44" s="51">
        <v>0.5</v>
      </c>
      <c r="I44" s="51">
        <v>0.36</v>
      </c>
      <c r="J44" s="51">
        <v>0.27</v>
      </c>
      <c r="K44" s="51">
        <v>0.22</v>
      </c>
      <c r="L44" s="10"/>
      <c r="M44" s="143" t="s">
        <v>13</v>
      </c>
      <c r="N44" s="144"/>
      <c r="O44" s="144"/>
      <c r="P44" s="144"/>
      <c r="Q44" s="144"/>
      <c r="R44" s="144"/>
      <c r="S44" s="160">
        <f>(COUNTIF(C38:K44,"&gt;2")/COUNT(C38:K44))*100</f>
        <v>19.047619047619047</v>
      </c>
      <c r="T44" s="160"/>
      <c r="U44" s="14" t="s">
        <v>5</v>
      </c>
      <c r="V44" s="8"/>
    </row>
    <row r="45" spans="1:22" s="1" customFormat="1" x14ac:dyDescent="0.2">
      <c r="A45" s="137" t="s">
        <v>12</v>
      </c>
      <c r="B45" s="137"/>
      <c r="C45" s="55">
        <f>AVERAGE(C38:C44)</f>
        <v>4.5471428571428572</v>
      </c>
      <c r="D45" s="55">
        <f t="shared" ref="D45:K45" si="3">AVERAGE(D38:D44)</f>
        <v>2.7557142857142858</v>
      </c>
      <c r="E45" s="55">
        <f t="shared" si="3"/>
        <v>1.7114285714285715</v>
      </c>
      <c r="F45" s="55">
        <f t="shared" si="3"/>
        <v>1.1071428571428572</v>
      </c>
      <c r="G45" s="55">
        <f t="shared" si="3"/>
        <v>0.74142857142857144</v>
      </c>
      <c r="H45" s="55">
        <f t="shared" si="3"/>
        <v>0.51857142857142857</v>
      </c>
      <c r="I45" s="55">
        <f t="shared" si="3"/>
        <v>0.37714285714285717</v>
      </c>
      <c r="J45" s="55">
        <f t="shared" si="3"/>
        <v>0.29714285714285715</v>
      </c>
      <c r="K45" s="55">
        <f t="shared" si="3"/>
        <v>0.25714285714285717</v>
      </c>
      <c r="L45" s="15"/>
      <c r="M45" s="8"/>
      <c r="N45" s="8"/>
      <c r="O45" s="8"/>
      <c r="P45" s="8"/>
      <c r="Q45" s="8"/>
      <c r="R45" s="8"/>
      <c r="S45" s="7"/>
      <c r="T45" s="7"/>
      <c r="U45" s="8"/>
      <c r="V45" s="8"/>
    </row>
    <row r="46" spans="1:22" s="1" customFormat="1" x14ac:dyDescent="0.2">
      <c r="A46" s="7"/>
      <c r="B46" s="7"/>
      <c r="C46" s="56"/>
      <c r="D46" s="56"/>
      <c r="E46" s="56"/>
      <c r="F46" s="56"/>
      <c r="G46" s="56"/>
      <c r="H46" s="56"/>
      <c r="I46" s="56"/>
      <c r="J46" s="56"/>
      <c r="K46" s="56"/>
      <c r="L46" s="8"/>
      <c r="M46" s="8"/>
      <c r="N46" s="8"/>
      <c r="O46" s="8"/>
      <c r="P46" s="8"/>
      <c r="Q46" s="8"/>
      <c r="R46" s="8"/>
      <c r="S46" s="7"/>
      <c r="T46" s="7"/>
      <c r="U46" s="8"/>
      <c r="V46" s="8"/>
    </row>
    <row r="47" spans="1:22" s="1" customFormat="1" x14ac:dyDescent="0.2">
      <c r="A47" s="9" t="s">
        <v>3</v>
      </c>
      <c r="B47" s="16"/>
      <c r="C47" s="58">
        <v>3.5</v>
      </c>
      <c r="D47" s="58">
        <v>2.5099999999999998</v>
      </c>
      <c r="E47" s="58">
        <v>1.7</v>
      </c>
      <c r="F47" s="58">
        <v>1.17</v>
      </c>
      <c r="G47" s="58">
        <v>0.83</v>
      </c>
      <c r="H47" s="58">
        <v>0.63</v>
      </c>
      <c r="I47" s="58">
        <v>0.5</v>
      </c>
      <c r="J47" s="58">
        <v>0.38</v>
      </c>
      <c r="K47" s="58">
        <v>0.32</v>
      </c>
      <c r="L47" s="10"/>
      <c r="M47" s="146" t="s">
        <v>11</v>
      </c>
      <c r="N47" s="147"/>
      <c r="O47" s="147"/>
      <c r="P47" s="150" t="s">
        <v>6</v>
      </c>
      <c r="Q47" s="150"/>
      <c r="R47" s="150"/>
      <c r="S47" s="151">
        <f>AVERAGE(C47:K53)</f>
        <v>1.5280952380952382</v>
      </c>
      <c r="T47" s="151"/>
      <c r="U47" s="11" t="s">
        <v>5</v>
      </c>
      <c r="V47" s="8"/>
    </row>
    <row r="48" spans="1:22" s="1" customFormat="1" ht="12.75" x14ac:dyDescent="0.2">
      <c r="A48" s="12"/>
      <c r="B48" s="18"/>
      <c r="C48" s="58">
        <v>5.82</v>
      </c>
      <c r="D48" s="58">
        <v>3.01</v>
      </c>
      <c r="E48" s="58">
        <v>1.89</v>
      </c>
      <c r="F48" s="58">
        <v>1.24</v>
      </c>
      <c r="G48" s="58">
        <v>0.9</v>
      </c>
      <c r="H48" s="58">
        <v>0.66</v>
      </c>
      <c r="I48" s="58">
        <v>0.51</v>
      </c>
      <c r="J48" s="58">
        <v>0.4</v>
      </c>
      <c r="K48" s="58">
        <v>0.33</v>
      </c>
      <c r="L48" s="10"/>
      <c r="M48" s="148"/>
      <c r="N48" s="149"/>
      <c r="O48" s="149"/>
      <c r="P48" s="152" t="s">
        <v>9</v>
      </c>
      <c r="Q48" s="152"/>
      <c r="R48" s="152"/>
      <c r="S48" s="153">
        <f>MEDIAN(C47:K53)</f>
        <v>0.91</v>
      </c>
      <c r="T48" s="153"/>
      <c r="U48" s="13" t="s">
        <v>5</v>
      </c>
      <c r="V48" s="8"/>
    </row>
    <row r="49" spans="1:22" s="1" customFormat="1" ht="12.75" x14ac:dyDescent="0.2">
      <c r="A49" s="12"/>
      <c r="B49" s="18"/>
      <c r="C49" s="58">
        <v>4.76</v>
      </c>
      <c r="D49" s="58">
        <v>2.75</v>
      </c>
      <c r="E49" s="58">
        <v>1.83</v>
      </c>
      <c r="F49" s="58">
        <v>1.33</v>
      </c>
      <c r="G49" s="58">
        <v>0.94</v>
      </c>
      <c r="H49" s="58">
        <v>0.7</v>
      </c>
      <c r="I49" s="58">
        <v>0.54</v>
      </c>
      <c r="J49" s="58">
        <v>0.43</v>
      </c>
      <c r="K49" s="58">
        <v>0.35</v>
      </c>
      <c r="L49" s="10"/>
      <c r="M49" s="148"/>
      <c r="N49" s="149"/>
      <c r="O49" s="149"/>
      <c r="P49" s="152" t="s">
        <v>10</v>
      </c>
      <c r="Q49" s="152"/>
      <c r="R49" s="152"/>
      <c r="S49" s="153">
        <f>SMALL(C47:K53,1)</f>
        <v>0.28000000000000003</v>
      </c>
      <c r="T49" s="153"/>
      <c r="U49" s="13" t="s">
        <v>5</v>
      </c>
      <c r="V49" s="8"/>
    </row>
    <row r="50" spans="1:22" s="1" customFormat="1" ht="12.75" x14ac:dyDescent="0.2">
      <c r="A50" s="12"/>
      <c r="B50" s="18"/>
      <c r="C50" s="58">
        <v>0.98</v>
      </c>
      <c r="D50" s="58">
        <v>2.04</v>
      </c>
      <c r="E50" s="58">
        <v>1.88</v>
      </c>
      <c r="F50" s="58">
        <v>1.35</v>
      </c>
      <c r="G50" s="58">
        <v>0.94</v>
      </c>
      <c r="H50" s="58">
        <v>0.7</v>
      </c>
      <c r="I50" s="58">
        <v>0.53</v>
      </c>
      <c r="J50" s="58">
        <v>0.43</v>
      </c>
      <c r="K50" s="58">
        <v>0.36</v>
      </c>
      <c r="L50" s="10"/>
      <c r="M50" s="154"/>
      <c r="N50" s="155"/>
      <c r="O50" s="155"/>
      <c r="P50" s="156" t="s">
        <v>8</v>
      </c>
      <c r="Q50" s="156"/>
      <c r="R50" s="156"/>
      <c r="S50" s="145">
        <f>LARGE(C47:K53,1)</f>
        <v>8.16</v>
      </c>
      <c r="T50" s="145"/>
      <c r="U50" s="13" t="s">
        <v>5</v>
      </c>
      <c r="V50" s="8"/>
    </row>
    <row r="51" spans="1:22" s="1" customFormat="1" ht="12.75" x14ac:dyDescent="0.2">
      <c r="A51" s="12"/>
      <c r="B51" s="18"/>
      <c r="C51" s="58">
        <v>2.2200000000000002</v>
      </c>
      <c r="D51" s="58">
        <v>2.78</v>
      </c>
      <c r="E51" s="58">
        <v>1.92</v>
      </c>
      <c r="F51" s="58">
        <v>1.34</v>
      </c>
      <c r="G51" s="58">
        <v>0.94</v>
      </c>
      <c r="H51" s="58">
        <v>0.69</v>
      </c>
      <c r="I51" s="58">
        <v>0.53</v>
      </c>
      <c r="J51" s="58">
        <v>0.41</v>
      </c>
      <c r="K51" s="58">
        <v>0.35</v>
      </c>
      <c r="L51" s="10"/>
      <c r="M51" s="146" t="s">
        <v>7</v>
      </c>
      <c r="N51" s="147"/>
      <c r="O51" s="147"/>
      <c r="P51" s="150" t="s">
        <v>14</v>
      </c>
      <c r="Q51" s="150"/>
      <c r="R51" s="150"/>
      <c r="S51" s="151">
        <f>S49/S47</f>
        <v>0.18323465253973201</v>
      </c>
      <c r="T51" s="151"/>
      <c r="U51" s="11"/>
      <c r="V51" s="8"/>
    </row>
    <row r="52" spans="1:22" s="1" customFormat="1" x14ac:dyDescent="0.2">
      <c r="A52" s="8"/>
      <c r="C52" s="58">
        <v>8.16</v>
      </c>
      <c r="D52" s="58">
        <v>3.86</v>
      </c>
      <c r="E52" s="58">
        <v>2.0699999999999998</v>
      </c>
      <c r="F52" s="58">
        <v>1.31</v>
      </c>
      <c r="G52" s="58">
        <v>0.91</v>
      </c>
      <c r="H52" s="58">
        <v>0.67</v>
      </c>
      <c r="I52" s="58">
        <v>0.51</v>
      </c>
      <c r="J52" s="58">
        <v>0.39</v>
      </c>
      <c r="K52" s="58">
        <v>0.33</v>
      </c>
      <c r="L52" s="10"/>
      <c r="M52" s="154"/>
      <c r="N52" s="155"/>
      <c r="O52" s="155"/>
      <c r="P52" s="156" t="s">
        <v>15</v>
      </c>
      <c r="Q52" s="156"/>
      <c r="R52" s="156"/>
      <c r="S52" s="145">
        <f>S49/S50</f>
        <v>3.4313725490196081E-2</v>
      </c>
      <c r="T52" s="145"/>
      <c r="U52" s="14"/>
      <c r="V52" s="8"/>
    </row>
    <row r="53" spans="1:22" s="1" customFormat="1" ht="12.75" x14ac:dyDescent="0.2">
      <c r="A53" s="12"/>
      <c r="B53" s="18"/>
      <c r="C53" s="58">
        <v>7.97</v>
      </c>
      <c r="D53" s="58">
        <v>3.84</v>
      </c>
      <c r="E53" s="58">
        <v>2.0299999999999998</v>
      </c>
      <c r="F53" s="58">
        <v>1.26</v>
      </c>
      <c r="G53" s="58">
        <v>0.87</v>
      </c>
      <c r="H53" s="58">
        <v>0.64</v>
      </c>
      <c r="I53" s="58">
        <v>0.48</v>
      </c>
      <c r="J53" s="58">
        <v>0.37</v>
      </c>
      <c r="K53" s="58">
        <v>0.28000000000000003</v>
      </c>
      <c r="L53" s="10"/>
      <c r="M53" s="143" t="s">
        <v>13</v>
      </c>
      <c r="N53" s="144"/>
      <c r="O53" s="144"/>
      <c r="P53" s="144"/>
      <c r="Q53" s="144"/>
      <c r="R53" s="144"/>
      <c r="S53" s="160">
        <f>(COUNTIF(C47:K53,"&gt;2")/COUNT(C47:K53))*100</f>
        <v>23.809523809523807</v>
      </c>
      <c r="T53" s="160"/>
      <c r="U53" s="14" t="s">
        <v>5</v>
      </c>
      <c r="V53" s="8"/>
    </row>
    <row r="54" spans="1:22" s="1" customFormat="1" x14ac:dyDescent="0.2">
      <c r="A54" s="137" t="s">
        <v>12</v>
      </c>
      <c r="B54" s="137"/>
      <c r="C54" s="55">
        <f>AVERAGE(C47:C53)</f>
        <v>4.7728571428571431</v>
      </c>
      <c r="D54" s="55">
        <f t="shared" ref="D54:K54" si="4">AVERAGE(D47:D53)</f>
        <v>2.9699999999999998</v>
      </c>
      <c r="E54" s="55">
        <f t="shared" si="4"/>
        <v>1.9028571428571426</v>
      </c>
      <c r="F54" s="55">
        <f t="shared" si="4"/>
        <v>1.2857142857142858</v>
      </c>
      <c r="G54" s="55">
        <f t="shared" si="4"/>
        <v>0.90428571428571425</v>
      </c>
      <c r="H54" s="55">
        <f t="shared" si="4"/>
        <v>0.66999999999999993</v>
      </c>
      <c r="I54" s="55">
        <f t="shared" si="4"/>
        <v>0.51428571428571435</v>
      </c>
      <c r="J54" s="55">
        <f t="shared" si="4"/>
        <v>0.40142857142857141</v>
      </c>
      <c r="K54" s="55">
        <f t="shared" si="4"/>
        <v>0.33142857142857146</v>
      </c>
      <c r="L54" s="15"/>
      <c r="M54" s="8"/>
      <c r="N54" s="8"/>
      <c r="O54" s="8"/>
      <c r="P54" s="8"/>
      <c r="Q54" s="8"/>
      <c r="R54" s="8"/>
      <c r="S54" s="7"/>
      <c r="T54" s="7"/>
      <c r="U54" s="8"/>
      <c r="V54" s="8"/>
    </row>
    <row r="55" spans="1:22" s="1" customFormat="1" x14ac:dyDescent="0.2">
      <c r="A55" s="7"/>
      <c r="B55" s="7"/>
      <c r="C55" s="56"/>
      <c r="D55" s="56"/>
      <c r="E55" s="56"/>
      <c r="F55" s="56"/>
      <c r="G55" s="56"/>
      <c r="H55" s="56"/>
      <c r="I55" s="56"/>
      <c r="J55" s="56"/>
      <c r="K55" s="56"/>
      <c r="L55" s="8"/>
      <c r="M55" s="8"/>
      <c r="N55" s="8"/>
      <c r="O55" s="8"/>
      <c r="P55" s="8"/>
      <c r="Q55" s="8"/>
      <c r="R55" s="8"/>
      <c r="S55" s="7"/>
      <c r="T55" s="7"/>
      <c r="U55" s="8"/>
      <c r="V55" s="8"/>
    </row>
    <row r="56" spans="1:22" s="1" customFormat="1" x14ac:dyDescent="0.2">
      <c r="A56" s="9" t="s">
        <v>4</v>
      </c>
      <c r="B56" s="17">
        <v>6.62</v>
      </c>
      <c r="C56" s="58">
        <v>4.12</v>
      </c>
      <c r="D56" s="58">
        <v>3.19</v>
      </c>
      <c r="E56" s="58">
        <v>2.23</v>
      </c>
      <c r="F56" s="58">
        <v>1.48</v>
      </c>
      <c r="G56" s="58">
        <v>1.07</v>
      </c>
      <c r="H56" s="58">
        <v>0.83</v>
      </c>
      <c r="I56" s="58">
        <v>0.68</v>
      </c>
      <c r="J56" s="58">
        <v>0.54</v>
      </c>
      <c r="K56" s="58">
        <v>0.47</v>
      </c>
      <c r="L56" s="10"/>
      <c r="M56" s="146" t="s">
        <v>11</v>
      </c>
      <c r="N56" s="147"/>
      <c r="O56" s="147"/>
      <c r="P56" s="150" t="s">
        <v>6</v>
      </c>
      <c r="Q56" s="150"/>
      <c r="R56" s="150"/>
      <c r="S56" s="151">
        <f>AVERAGE(C56:K62)</f>
        <v>1.8390476190476193</v>
      </c>
      <c r="T56" s="151"/>
      <c r="U56" s="11" t="s">
        <v>5</v>
      </c>
      <c r="V56" s="8"/>
    </row>
    <row r="57" spans="1:22" s="1" customFormat="1" ht="12.75" x14ac:dyDescent="0.2">
      <c r="A57" s="12"/>
      <c r="B57" s="17">
        <v>7.59</v>
      </c>
      <c r="C57" s="58">
        <v>7.96</v>
      </c>
      <c r="D57" s="58">
        <v>4.05</v>
      </c>
      <c r="E57" s="58">
        <v>2.5299999999999998</v>
      </c>
      <c r="F57" s="58">
        <v>1.64</v>
      </c>
      <c r="G57" s="58">
        <v>1.1599999999999999</v>
      </c>
      <c r="H57" s="58">
        <v>0.88</v>
      </c>
      <c r="I57" s="58">
        <v>0.7</v>
      </c>
      <c r="J57" s="58">
        <v>0.56999999999999995</v>
      </c>
      <c r="K57" s="58">
        <v>0.48</v>
      </c>
      <c r="L57" s="10"/>
      <c r="M57" s="148"/>
      <c r="N57" s="149"/>
      <c r="O57" s="149"/>
      <c r="P57" s="152" t="s">
        <v>9</v>
      </c>
      <c r="Q57" s="152"/>
      <c r="R57" s="152"/>
      <c r="S57" s="153">
        <f>MEDIAN(C56:K62)</f>
        <v>1.1599999999999999</v>
      </c>
      <c r="T57" s="153"/>
      <c r="U57" s="13" t="s">
        <v>5</v>
      </c>
      <c r="V57" s="8"/>
    </row>
    <row r="58" spans="1:22" s="1" customFormat="1" ht="12.75" x14ac:dyDescent="0.2">
      <c r="A58" s="12"/>
      <c r="B58" s="17">
        <v>3.15</v>
      </c>
      <c r="C58" s="58">
        <v>6.33</v>
      </c>
      <c r="D58" s="58">
        <v>3.63</v>
      </c>
      <c r="E58" s="58">
        <v>2.4500000000000002</v>
      </c>
      <c r="F58" s="58">
        <v>1.72</v>
      </c>
      <c r="G58" s="58">
        <v>1.25</v>
      </c>
      <c r="H58" s="58">
        <v>0.92</v>
      </c>
      <c r="I58" s="58">
        <v>0.73</v>
      </c>
      <c r="J58" s="58">
        <v>0.61</v>
      </c>
      <c r="K58" s="58">
        <v>0.52</v>
      </c>
      <c r="L58" s="10"/>
      <c r="M58" s="148"/>
      <c r="N58" s="149"/>
      <c r="O58" s="149"/>
      <c r="P58" s="152" t="s">
        <v>10</v>
      </c>
      <c r="Q58" s="152"/>
      <c r="R58" s="152"/>
      <c r="S58" s="153">
        <f>SMALL(C56:K62,1)</f>
        <v>0.41</v>
      </c>
      <c r="T58" s="153"/>
      <c r="U58" s="13" t="s">
        <v>5</v>
      </c>
      <c r="V58" s="8"/>
    </row>
    <row r="59" spans="1:22" s="1" customFormat="1" ht="12.75" x14ac:dyDescent="0.2">
      <c r="A59" s="12"/>
      <c r="B59" s="17">
        <v>0.5</v>
      </c>
      <c r="C59" s="58">
        <v>1.05</v>
      </c>
      <c r="D59" s="58">
        <v>2.62</v>
      </c>
      <c r="E59" s="58">
        <v>2.36</v>
      </c>
      <c r="F59" s="58">
        <v>1.68</v>
      </c>
      <c r="G59" s="58">
        <v>1.22</v>
      </c>
      <c r="H59" s="58">
        <v>0.92</v>
      </c>
      <c r="I59" s="58">
        <v>0.74</v>
      </c>
      <c r="J59" s="58">
        <v>0.61</v>
      </c>
      <c r="K59" s="58">
        <v>0.53</v>
      </c>
      <c r="L59" s="10"/>
      <c r="M59" s="154"/>
      <c r="N59" s="155"/>
      <c r="O59" s="155"/>
      <c r="P59" s="156" t="s">
        <v>8</v>
      </c>
      <c r="Q59" s="156"/>
      <c r="R59" s="156"/>
      <c r="S59" s="145">
        <f>LARGE(C56:K62,1)</f>
        <v>7.96</v>
      </c>
      <c r="T59" s="145"/>
      <c r="U59" s="13" t="s">
        <v>5</v>
      </c>
      <c r="V59" s="8"/>
    </row>
    <row r="60" spans="1:22" s="1" customFormat="1" ht="12.75" x14ac:dyDescent="0.2">
      <c r="A60" s="12"/>
      <c r="B60" s="17">
        <v>4.95</v>
      </c>
      <c r="C60" s="58">
        <v>2.14</v>
      </c>
      <c r="D60" s="58">
        <v>2.83</v>
      </c>
      <c r="E60" s="58">
        <v>2.3199999999999998</v>
      </c>
      <c r="F60" s="58">
        <v>1.69</v>
      </c>
      <c r="G60" s="58">
        <v>1.23</v>
      </c>
      <c r="H60" s="58">
        <v>0.93</v>
      </c>
      <c r="I60" s="58">
        <v>0.72</v>
      </c>
      <c r="J60" s="58">
        <v>0.59</v>
      </c>
      <c r="K60" s="58">
        <v>0.51</v>
      </c>
      <c r="L60" s="10"/>
      <c r="M60" s="146" t="s">
        <v>7</v>
      </c>
      <c r="N60" s="147"/>
      <c r="O60" s="147"/>
      <c r="P60" s="150" t="s">
        <v>14</v>
      </c>
      <c r="Q60" s="150"/>
      <c r="R60" s="150"/>
      <c r="S60" s="151">
        <f>S58/S56</f>
        <v>0.2229414810978767</v>
      </c>
      <c r="T60" s="151"/>
      <c r="U60" s="11"/>
      <c r="V60" s="8"/>
    </row>
    <row r="61" spans="1:22" s="1" customFormat="1" x14ac:dyDescent="0.2">
      <c r="A61" s="8"/>
      <c r="B61" s="8"/>
      <c r="C61" s="58">
        <v>7.42</v>
      </c>
      <c r="D61" s="58">
        <v>3.96</v>
      </c>
      <c r="E61" s="58">
        <v>2.4700000000000002</v>
      </c>
      <c r="F61" s="58">
        <v>1.7</v>
      </c>
      <c r="G61" s="58">
        <v>1.21</v>
      </c>
      <c r="H61" s="58">
        <v>0.9</v>
      </c>
      <c r="I61" s="58">
        <v>0.7</v>
      </c>
      <c r="J61" s="58">
        <v>0.56000000000000005</v>
      </c>
      <c r="K61" s="58">
        <v>0.49</v>
      </c>
      <c r="L61" s="10"/>
      <c r="M61" s="154"/>
      <c r="N61" s="155"/>
      <c r="O61" s="155"/>
      <c r="P61" s="156" t="s">
        <v>15</v>
      </c>
      <c r="Q61" s="156"/>
      <c r="R61" s="156"/>
      <c r="S61" s="145">
        <f>S58/S59</f>
        <v>5.1507537688442205E-2</v>
      </c>
      <c r="T61" s="145"/>
      <c r="U61" s="14"/>
      <c r="V61" s="8"/>
    </row>
    <row r="62" spans="1:22" s="1" customFormat="1" ht="12.75" x14ac:dyDescent="0.2">
      <c r="A62" s="12"/>
      <c r="B62" s="17">
        <v>4.8899999999999997</v>
      </c>
      <c r="C62" s="58">
        <v>7.45</v>
      </c>
      <c r="D62" s="58">
        <v>3.92</v>
      </c>
      <c r="E62" s="58">
        <v>2.42</v>
      </c>
      <c r="F62" s="58">
        <v>1.62</v>
      </c>
      <c r="G62" s="58">
        <v>1.1399999999999999</v>
      </c>
      <c r="H62" s="58">
        <v>0.86</v>
      </c>
      <c r="I62" s="58">
        <v>0.67</v>
      </c>
      <c r="J62" s="58">
        <v>0.53</v>
      </c>
      <c r="K62" s="58">
        <v>0.41</v>
      </c>
      <c r="L62" s="10"/>
      <c r="M62" s="143" t="s">
        <v>13</v>
      </c>
      <c r="N62" s="144"/>
      <c r="O62" s="144"/>
      <c r="P62" s="144"/>
      <c r="Q62" s="144"/>
      <c r="R62" s="144"/>
      <c r="S62" s="160">
        <f>(COUNTIF(C56:K62,"&gt;2")/COUNT(C56:K62))*100</f>
        <v>31.746031746031743</v>
      </c>
      <c r="T62" s="160"/>
      <c r="U62" s="14" t="s">
        <v>5</v>
      </c>
      <c r="V62" s="8"/>
    </row>
    <row r="63" spans="1:22" s="1" customFormat="1" x14ac:dyDescent="0.2">
      <c r="A63" s="137" t="s">
        <v>12</v>
      </c>
      <c r="B63" s="137"/>
      <c r="C63" s="55">
        <f>AVERAGE(C56:C62)</f>
        <v>5.2100000000000009</v>
      </c>
      <c r="D63" s="55">
        <f t="shared" ref="D63:K63" si="5">AVERAGE(D56:D62)</f>
        <v>3.4571428571428577</v>
      </c>
      <c r="E63" s="55">
        <f t="shared" si="5"/>
        <v>2.3971428571428572</v>
      </c>
      <c r="F63" s="55">
        <f t="shared" si="5"/>
        <v>1.6471428571428568</v>
      </c>
      <c r="G63" s="55">
        <f t="shared" si="5"/>
        <v>1.1828571428571428</v>
      </c>
      <c r="H63" s="55">
        <f t="shared" si="5"/>
        <v>0.89142857142857146</v>
      </c>
      <c r="I63" s="55">
        <f t="shared" si="5"/>
        <v>0.70571428571428563</v>
      </c>
      <c r="J63" s="55">
        <f t="shared" si="5"/>
        <v>0.57285714285714284</v>
      </c>
      <c r="K63" s="55">
        <f t="shared" si="5"/>
        <v>0.48714285714285716</v>
      </c>
      <c r="L63" s="15"/>
      <c r="M63" s="8"/>
      <c r="N63" s="8"/>
      <c r="O63" s="8"/>
      <c r="P63" s="8"/>
      <c r="Q63" s="8"/>
      <c r="R63" s="8"/>
      <c r="S63" s="7"/>
      <c r="T63" s="7"/>
      <c r="U63" s="8"/>
      <c r="V63" s="8"/>
    </row>
    <row r="64" spans="1:22" ht="11.25" hidden="1" customHeight="1" x14ac:dyDescent="0.2"/>
  </sheetData>
  <mergeCells count="91">
    <mergeCell ref="A17:B17"/>
    <mergeCell ref="N17:U17"/>
    <mergeCell ref="A18:D18"/>
    <mergeCell ref="N18:P18"/>
    <mergeCell ref="Q18:S18"/>
    <mergeCell ref="T18:U18"/>
    <mergeCell ref="M26:R26"/>
    <mergeCell ref="S26:T26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M24:O25"/>
    <mergeCell ref="P24:R24"/>
    <mergeCell ref="S24:T24"/>
    <mergeCell ref="P25:R25"/>
    <mergeCell ref="S25:T25"/>
    <mergeCell ref="M35:R35"/>
    <mergeCell ref="S35:T35"/>
    <mergeCell ref="A27:B27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33:O34"/>
    <mergeCell ref="P33:R33"/>
    <mergeCell ref="S33:T33"/>
    <mergeCell ref="P34:R34"/>
    <mergeCell ref="S34:T34"/>
    <mergeCell ref="M44:R44"/>
    <mergeCell ref="S44:T44"/>
    <mergeCell ref="A36:B36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42:O43"/>
    <mergeCell ref="P42:R42"/>
    <mergeCell ref="S42:T42"/>
    <mergeCell ref="P43:R43"/>
    <mergeCell ref="S43:T43"/>
    <mergeCell ref="M53:R53"/>
    <mergeCell ref="S53:T53"/>
    <mergeCell ref="A45:B45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51:O52"/>
    <mergeCell ref="P51:R51"/>
    <mergeCell ref="S51:T51"/>
    <mergeCell ref="P52:R52"/>
    <mergeCell ref="S52:T52"/>
    <mergeCell ref="A54:B54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A63:B63"/>
    <mergeCell ref="M60:O61"/>
    <mergeCell ref="P60:R60"/>
    <mergeCell ref="S60:T60"/>
    <mergeCell ref="P61:R61"/>
    <mergeCell ref="S61:T61"/>
    <mergeCell ref="M62:R62"/>
    <mergeCell ref="S62:T62"/>
  </mergeCells>
  <conditionalFormatting sqref="C20:K26 C29:K35 C38:K44 C47:K53 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N18">
      <formula1>"Rum A, Rum B, Køkken"</formula1>
    </dataValidation>
    <dataValidation type="list" allowBlank="1" showInputMessage="1" showErrorMessage="1" sqref="T18">
      <formula1>"TH,TV"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64"/>
  <sheetViews>
    <sheetView zoomScaleNormal="100" zoomScaleSheetLayoutView="100" zoomScalePageLayoutView="70" workbookViewId="0">
      <selection activeCell="K41" sqref="K41"/>
    </sheetView>
  </sheetViews>
  <sheetFormatPr defaultColWidth="0" defaultRowHeight="11.25" customHeight="1" zeroHeight="1" x14ac:dyDescent="0.2"/>
  <cols>
    <col min="1" max="1" width="6.5703125" style="5" customWidth="1"/>
    <col min="2" max="2" width="1" style="3" customWidth="1"/>
    <col min="3" max="11" width="4.85546875" style="57" customWidth="1"/>
    <col min="12" max="12" width="3.7109375" style="4" customWidth="1"/>
    <col min="13" max="13" width="5.28515625" style="4" customWidth="1"/>
    <col min="14" max="18" width="3.85546875" style="4" customWidth="1"/>
    <col min="19" max="20" width="3.28515625" style="3" customWidth="1"/>
    <col min="21" max="21" width="2.28515625" style="4" customWidth="1"/>
    <col min="22" max="22" width="1.42578125" style="4" customWidth="1"/>
    <col min="23" max="23" width="0" style="4" hidden="1" customWidth="1"/>
    <col min="24" max="16383" width="9.140625" style="4" hidden="1"/>
    <col min="16384" max="16384" width="81" style="4" hidden="1" customWidth="1"/>
  </cols>
  <sheetData>
    <row r="1" spans="2:22" x14ac:dyDescent="0.2">
      <c r="B1" s="5"/>
      <c r="C1" s="52"/>
      <c r="D1" s="52"/>
      <c r="E1" s="52"/>
      <c r="F1" s="52"/>
      <c r="G1" s="52"/>
      <c r="H1" s="52"/>
      <c r="I1" s="52"/>
      <c r="J1" s="52"/>
      <c r="K1" s="52"/>
      <c r="L1" s="6"/>
      <c r="M1" s="6"/>
      <c r="N1" s="6"/>
      <c r="O1" s="6"/>
      <c r="P1" s="6"/>
      <c r="Q1" s="6"/>
      <c r="R1" s="6"/>
      <c r="S1" s="5"/>
      <c r="T1" s="5"/>
      <c r="U1" s="6"/>
      <c r="V1" s="6"/>
    </row>
    <row r="2" spans="2:22" x14ac:dyDescent="0.2">
      <c r="B2" s="5"/>
      <c r="C2" s="52"/>
      <c r="D2" s="52"/>
      <c r="E2" s="52"/>
      <c r="F2" s="52"/>
      <c r="G2" s="52"/>
      <c r="H2" s="52"/>
      <c r="I2" s="52"/>
      <c r="J2" s="52"/>
      <c r="K2" s="52"/>
      <c r="L2" s="6"/>
      <c r="M2" s="6"/>
      <c r="N2" s="6"/>
      <c r="O2" s="6"/>
      <c r="P2" s="6"/>
      <c r="Q2" s="6"/>
      <c r="R2" s="6"/>
      <c r="S2" s="5"/>
      <c r="T2" s="5"/>
      <c r="U2" s="6"/>
      <c r="V2" s="6"/>
    </row>
    <row r="3" spans="2:22" x14ac:dyDescent="0.2">
      <c r="B3" s="5"/>
      <c r="C3" s="52"/>
      <c r="D3" s="52"/>
      <c r="E3" s="52"/>
      <c r="F3" s="52"/>
      <c r="G3" s="52"/>
      <c r="H3" s="52"/>
      <c r="I3" s="52"/>
      <c r="J3" s="52"/>
      <c r="K3" s="52"/>
      <c r="L3" s="6"/>
      <c r="M3" s="6"/>
      <c r="N3" s="6"/>
      <c r="O3" s="6"/>
      <c r="P3" s="6"/>
      <c r="Q3" s="6"/>
      <c r="R3" s="6"/>
      <c r="S3" s="5"/>
      <c r="T3" s="5"/>
      <c r="U3" s="6"/>
      <c r="V3" s="6"/>
    </row>
    <row r="4" spans="2:22" x14ac:dyDescent="0.2">
      <c r="B4" s="5"/>
      <c r="C4" s="52"/>
      <c r="D4" s="52"/>
      <c r="E4" s="52"/>
      <c r="F4" s="52"/>
      <c r="G4" s="52"/>
      <c r="H4" s="52"/>
      <c r="I4" s="52"/>
      <c r="J4" s="52"/>
      <c r="K4" s="52"/>
      <c r="L4" s="6"/>
      <c r="M4" s="6"/>
      <c r="N4" s="6"/>
      <c r="O4" s="6"/>
      <c r="P4" s="6"/>
      <c r="Q4" s="6"/>
      <c r="R4" s="6"/>
      <c r="S4" s="5"/>
      <c r="T4" s="5"/>
      <c r="U4" s="6"/>
      <c r="V4" s="6"/>
    </row>
    <row r="5" spans="2:22" x14ac:dyDescent="0.2">
      <c r="B5" s="5"/>
      <c r="C5" s="52"/>
      <c r="D5" s="52"/>
      <c r="E5" s="52"/>
      <c r="F5" s="52"/>
      <c r="G5" s="52"/>
      <c r="H5" s="52"/>
      <c r="I5" s="52"/>
      <c r="J5" s="52"/>
      <c r="K5" s="52"/>
      <c r="L5" s="6"/>
      <c r="M5" s="6"/>
      <c r="N5" s="6"/>
      <c r="O5" s="6"/>
      <c r="P5" s="6"/>
      <c r="Q5" s="6"/>
      <c r="R5" s="6"/>
      <c r="S5" s="5"/>
      <c r="T5" s="5"/>
      <c r="U5" s="6"/>
      <c r="V5" s="6"/>
    </row>
    <row r="6" spans="2:22" x14ac:dyDescent="0.2">
      <c r="B6" s="5"/>
      <c r="C6" s="52"/>
      <c r="D6" s="52"/>
      <c r="E6" s="52"/>
      <c r="F6" s="52"/>
      <c r="G6" s="52"/>
      <c r="H6" s="52"/>
      <c r="I6" s="52"/>
      <c r="J6" s="52"/>
      <c r="K6" s="52"/>
      <c r="L6" s="6"/>
      <c r="M6" s="6"/>
      <c r="N6" s="6"/>
      <c r="O6" s="6"/>
      <c r="P6" s="6"/>
      <c r="Q6" s="6"/>
      <c r="R6" s="6"/>
      <c r="S6" s="5"/>
      <c r="T6" s="5"/>
      <c r="U6" s="6"/>
      <c r="V6" s="6"/>
    </row>
    <row r="7" spans="2:22" x14ac:dyDescent="0.2">
      <c r="B7" s="5"/>
      <c r="C7" s="52"/>
      <c r="D7" s="52"/>
      <c r="E7" s="52"/>
      <c r="F7" s="52"/>
      <c r="G7" s="52"/>
      <c r="H7" s="52"/>
      <c r="I7" s="52"/>
      <c r="J7" s="52"/>
      <c r="K7" s="52"/>
      <c r="L7" s="6"/>
      <c r="M7" s="6"/>
      <c r="N7" s="6"/>
      <c r="O7" s="6"/>
      <c r="P7" s="6"/>
      <c r="Q7" s="6"/>
      <c r="R7" s="6"/>
      <c r="S7" s="5"/>
      <c r="T7" s="5"/>
      <c r="U7" s="6"/>
      <c r="V7" s="6"/>
    </row>
    <row r="8" spans="2:22" x14ac:dyDescent="0.2">
      <c r="B8" s="5"/>
      <c r="C8" s="52"/>
      <c r="D8" s="52"/>
      <c r="E8" s="52"/>
      <c r="F8" s="52"/>
      <c r="G8" s="52"/>
      <c r="H8" s="52"/>
      <c r="I8" s="52"/>
      <c r="J8" s="52"/>
      <c r="K8" s="52"/>
      <c r="L8" s="6"/>
      <c r="M8" s="6"/>
      <c r="N8" s="6"/>
      <c r="O8" s="6"/>
      <c r="P8" s="6"/>
      <c r="Q8" s="6"/>
      <c r="R8" s="6"/>
      <c r="S8" s="5"/>
      <c r="T8" s="5"/>
      <c r="U8" s="6"/>
      <c r="V8" s="6"/>
    </row>
    <row r="9" spans="2:22" x14ac:dyDescent="0.2">
      <c r="B9" s="5"/>
      <c r="C9" s="52"/>
      <c r="D9" s="52"/>
      <c r="E9" s="52"/>
      <c r="F9" s="52"/>
      <c r="G9" s="52"/>
      <c r="H9" s="52"/>
      <c r="I9" s="52"/>
      <c r="J9" s="52"/>
      <c r="K9" s="52"/>
      <c r="L9" s="6"/>
      <c r="M9" s="6"/>
      <c r="N9" s="6"/>
      <c r="O9" s="6"/>
      <c r="P9" s="6"/>
      <c r="Q9" s="6"/>
      <c r="R9" s="6"/>
      <c r="S9" s="5"/>
      <c r="T9" s="5"/>
      <c r="U9" s="6"/>
      <c r="V9" s="6"/>
    </row>
    <row r="10" spans="2:22" x14ac:dyDescent="0.2">
      <c r="B10" s="5"/>
      <c r="C10" s="52"/>
      <c r="D10" s="52"/>
      <c r="E10" s="52"/>
      <c r="F10" s="52"/>
      <c r="G10" s="52"/>
      <c r="H10" s="52"/>
      <c r="I10" s="52"/>
      <c r="J10" s="52"/>
      <c r="K10" s="52"/>
      <c r="L10" s="6"/>
      <c r="M10" s="6"/>
      <c r="N10" s="6"/>
      <c r="O10" s="6"/>
      <c r="P10" s="6"/>
      <c r="Q10" s="6"/>
      <c r="R10" s="6"/>
      <c r="S10" s="5"/>
      <c r="T10" s="5"/>
      <c r="U10" s="6"/>
      <c r="V10" s="6"/>
    </row>
    <row r="11" spans="2:22" x14ac:dyDescent="0.2">
      <c r="B11" s="5"/>
      <c r="C11" s="52"/>
      <c r="D11" s="52"/>
      <c r="E11" s="52"/>
      <c r="F11" s="52"/>
      <c r="G11" s="52"/>
      <c r="H11" s="52"/>
      <c r="I11" s="52"/>
      <c r="J11" s="52"/>
      <c r="K11" s="52"/>
      <c r="L11" s="6"/>
      <c r="M11" s="6"/>
      <c r="N11" s="6"/>
      <c r="O11" s="6"/>
      <c r="P11" s="6"/>
      <c r="Q11" s="6"/>
      <c r="R11" s="6"/>
      <c r="S11" s="5"/>
      <c r="T11" s="5"/>
      <c r="U11" s="6"/>
      <c r="V11" s="6"/>
    </row>
    <row r="12" spans="2:22" x14ac:dyDescent="0.2">
      <c r="B12" s="5"/>
      <c r="C12" s="52"/>
      <c r="D12" s="52"/>
      <c r="E12" s="52"/>
      <c r="F12" s="52"/>
      <c r="G12" s="52"/>
      <c r="H12" s="52"/>
      <c r="I12" s="52"/>
      <c r="J12" s="52"/>
      <c r="K12" s="52"/>
      <c r="L12" s="6"/>
      <c r="M12" s="6"/>
      <c r="N12" s="6"/>
      <c r="O12" s="6"/>
      <c r="P12" s="6"/>
      <c r="Q12" s="6"/>
      <c r="R12" s="6"/>
      <c r="S12" s="5"/>
      <c r="T12" s="5"/>
      <c r="U12" s="6"/>
      <c r="V12" s="6"/>
    </row>
    <row r="13" spans="2:22" x14ac:dyDescent="0.2">
      <c r="B13" s="5"/>
      <c r="C13" s="52"/>
      <c r="D13" s="52"/>
      <c r="E13" s="52"/>
      <c r="F13" s="52"/>
      <c r="G13" s="52"/>
      <c r="H13" s="52"/>
      <c r="I13" s="52"/>
      <c r="J13" s="52"/>
      <c r="K13" s="52"/>
      <c r="L13" s="6"/>
      <c r="M13" s="6"/>
      <c r="N13" s="6"/>
      <c r="O13" s="6"/>
      <c r="P13" s="6"/>
      <c r="Q13" s="6"/>
      <c r="R13" s="6"/>
      <c r="S13" s="5"/>
      <c r="T13" s="5"/>
      <c r="U13" s="6"/>
      <c r="V13" s="6"/>
    </row>
    <row r="14" spans="2:22" x14ac:dyDescent="0.2">
      <c r="B14" s="5"/>
      <c r="C14" s="52"/>
      <c r="D14" s="52"/>
      <c r="E14" s="52"/>
      <c r="F14" s="52"/>
      <c r="G14" s="52"/>
      <c r="H14" s="52"/>
      <c r="I14" s="52"/>
      <c r="J14" s="52"/>
      <c r="K14" s="52"/>
      <c r="L14" s="6"/>
      <c r="M14" s="6"/>
      <c r="N14" s="6"/>
      <c r="O14" s="6"/>
      <c r="P14" s="6"/>
      <c r="Q14" s="6"/>
      <c r="R14" s="6"/>
      <c r="S14" s="5"/>
      <c r="T14" s="5"/>
      <c r="U14" s="6"/>
      <c r="V14" s="6"/>
    </row>
    <row r="15" spans="2:22" x14ac:dyDescent="0.2">
      <c r="B15" s="5"/>
      <c r="C15" s="52"/>
      <c r="D15" s="52"/>
      <c r="E15" s="52"/>
      <c r="F15" s="52"/>
      <c r="G15" s="52"/>
      <c r="H15" s="52"/>
      <c r="I15" s="52"/>
      <c r="J15" s="52"/>
      <c r="K15" s="52"/>
      <c r="L15" s="6"/>
      <c r="M15" s="6"/>
      <c r="N15" s="6"/>
      <c r="O15" s="6"/>
      <c r="P15" s="6"/>
      <c r="Q15" s="6"/>
      <c r="R15" s="6"/>
      <c r="S15" s="5"/>
      <c r="T15" s="5"/>
      <c r="U15" s="6"/>
      <c r="V15" s="6"/>
    </row>
    <row r="16" spans="2:22" x14ac:dyDescent="0.2">
      <c r="B16" s="5"/>
      <c r="C16" s="52"/>
      <c r="D16" s="52"/>
      <c r="E16" s="52"/>
      <c r="F16" s="52"/>
      <c r="G16" s="52"/>
      <c r="H16" s="52"/>
      <c r="I16" s="52"/>
      <c r="J16" s="52"/>
      <c r="K16" s="52"/>
      <c r="L16" s="6"/>
      <c r="M16" s="6"/>
      <c r="N16" s="6"/>
      <c r="O16" s="6"/>
      <c r="P16" s="6"/>
      <c r="Q16" s="6"/>
      <c r="R16" s="6"/>
      <c r="S16" s="5"/>
      <c r="T16" s="5"/>
      <c r="U16" s="6"/>
      <c r="V16" s="6"/>
    </row>
    <row r="17" spans="1:23" s="1" customFormat="1" x14ac:dyDescent="0.2">
      <c r="A17" s="138" t="s">
        <v>25</v>
      </c>
      <c r="B17" s="138"/>
      <c r="C17" s="59">
        <v>0.5</v>
      </c>
      <c r="D17" s="60">
        <f t="shared" ref="D17:K17" si="0">C17+$F$18</f>
        <v>1</v>
      </c>
      <c r="E17" s="60">
        <f t="shared" si="0"/>
        <v>1.5</v>
      </c>
      <c r="F17" s="60">
        <f t="shared" si="0"/>
        <v>2</v>
      </c>
      <c r="G17" s="53">
        <f t="shared" si="0"/>
        <v>2.5</v>
      </c>
      <c r="H17" s="53">
        <f t="shared" si="0"/>
        <v>3</v>
      </c>
      <c r="I17" s="53">
        <f t="shared" si="0"/>
        <v>3.5</v>
      </c>
      <c r="J17" s="53">
        <f t="shared" si="0"/>
        <v>4</v>
      </c>
      <c r="K17" s="53">
        <f t="shared" si="0"/>
        <v>4.5</v>
      </c>
      <c r="L17" s="26" t="s">
        <v>26</v>
      </c>
      <c r="M17" s="22" t="s">
        <v>17</v>
      </c>
      <c r="N17" s="139" t="s">
        <v>31</v>
      </c>
      <c r="O17" s="139"/>
      <c r="P17" s="139"/>
      <c r="Q17" s="139"/>
      <c r="R17" s="139"/>
      <c r="S17" s="139"/>
      <c r="T17" s="139"/>
      <c r="U17" s="139"/>
      <c r="V17" s="8"/>
    </row>
    <row r="18" spans="1:23" s="1" customFormat="1" x14ac:dyDescent="0.2">
      <c r="A18" s="158" t="s">
        <v>24</v>
      </c>
      <c r="B18" s="158"/>
      <c r="C18" s="158"/>
      <c r="D18" s="158"/>
      <c r="E18" s="158"/>
      <c r="F18" s="61">
        <v>0.5</v>
      </c>
      <c r="G18" s="26" t="s">
        <v>21</v>
      </c>
      <c r="H18" s="26"/>
      <c r="I18" s="26"/>
      <c r="J18" s="26"/>
      <c r="K18" s="26"/>
      <c r="L18" s="19"/>
      <c r="M18" s="25" t="s">
        <v>22</v>
      </c>
      <c r="N18" s="139" t="s">
        <v>19</v>
      </c>
      <c r="O18" s="139"/>
      <c r="P18" s="139"/>
      <c r="Q18" s="159" t="s">
        <v>23</v>
      </c>
      <c r="R18" s="159"/>
      <c r="S18" s="159"/>
      <c r="T18" s="139" t="s">
        <v>18</v>
      </c>
      <c r="U18" s="139"/>
      <c r="V18" s="8"/>
    </row>
    <row r="19" spans="1:23" s="1" customFormat="1" x14ac:dyDescent="0.2">
      <c r="A19" s="36"/>
      <c r="B19" s="36"/>
      <c r="C19" s="54"/>
      <c r="D19" s="54"/>
      <c r="E19" s="54"/>
      <c r="F19" s="54"/>
      <c r="G19" s="54"/>
      <c r="H19" s="54"/>
      <c r="I19" s="54"/>
      <c r="J19" s="54"/>
      <c r="K19" s="54"/>
      <c r="L19" s="24"/>
      <c r="M19" s="20"/>
      <c r="N19" s="20"/>
      <c r="O19" s="20"/>
      <c r="P19" s="20"/>
      <c r="Q19" s="20"/>
      <c r="R19" s="20"/>
      <c r="S19" s="35"/>
      <c r="T19" s="35"/>
      <c r="U19" s="20"/>
      <c r="V19" s="8"/>
    </row>
    <row r="20" spans="1:23" s="1" customFormat="1" x14ac:dyDescent="0.2">
      <c r="A20" s="9" t="s">
        <v>0</v>
      </c>
      <c r="B20" s="16"/>
      <c r="C20" s="51">
        <v>3.95</v>
      </c>
      <c r="D20" s="51">
        <v>1.99</v>
      </c>
      <c r="E20" s="51">
        <v>1.03</v>
      </c>
      <c r="F20" s="51">
        <v>0.54</v>
      </c>
      <c r="G20" s="51">
        <v>0.32</v>
      </c>
      <c r="H20" s="51">
        <v>0.3</v>
      </c>
      <c r="I20" s="51">
        <v>0.25</v>
      </c>
      <c r="J20" s="51">
        <v>0.2</v>
      </c>
      <c r="K20" s="51">
        <v>0.14000000000000001</v>
      </c>
      <c r="L20" s="10"/>
      <c r="M20" s="146" t="s">
        <v>11</v>
      </c>
      <c r="N20" s="147"/>
      <c r="O20" s="147"/>
      <c r="P20" s="150" t="s">
        <v>6</v>
      </c>
      <c r="Q20" s="150"/>
      <c r="R20" s="150"/>
      <c r="S20" s="151">
        <f>AVERAGE(C20:K26)</f>
        <v>0.83730158730158744</v>
      </c>
      <c r="T20" s="151"/>
      <c r="U20" s="11" t="s">
        <v>5</v>
      </c>
      <c r="V20" s="8"/>
    </row>
    <row r="21" spans="1:23" s="1" customFormat="1" ht="12.75" x14ac:dyDescent="0.2">
      <c r="A21" s="9"/>
      <c r="B21" s="18"/>
      <c r="C21" s="51">
        <v>4.3099999999999996</v>
      </c>
      <c r="D21" s="51">
        <v>1.87</v>
      </c>
      <c r="E21" s="51">
        <v>1</v>
      </c>
      <c r="F21" s="51">
        <v>0.53</v>
      </c>
      <c r="G21" s="51">
        <v>0.41</v>
      </c>
      <c r="H21" s="51">
        <v>0.33</v>
      </c>
      <c r="I21" s="51">
        <v>0.26</v>
      </c>
      <c r="J21" s="51">
        <v>0.19</v>
      </c>
      <c r="K21" s="51">
        <v>0.16</v>
      </c>
      <c r="L21" s="10"/>
      <c r="M21" s="148"/>
      <c r="N21" s="149"/>
      <c r="O21" s="149"/>
      <c r="P21" s="152" t="s">
        <v>9</v>
      </c>
      <c r="Q21" s="152"/>
      <c r="R21" s="152"/>
      <c r="S21" s="153">
        <f>MEDIAN(C20:K26)</f>
        <v>0.33</v>
      </c>
      <c r="T21" s="153"/>
      <c r="U21" s="13" t="s">
        <v>5</v>
      </c>
      <c r="V21" s="8"/>
    </row>
    <row r="22" spans="1:23" s="1" customFormat="1" ht="12.75" x14ac:dyDescent="0.2">
      <c r="A22" s="9"/>
      <c r="B22" s="18"/>
      <c r="C22" s="51">
        <v>1.28</v>
      </c>
      <c r="D22" s="51">
        <v>1.57</v>
      </c>
      <c r="E22" s="51">
        <v>0.95</v>
      </c>
      <c r="F22" s="51">
        <v>0.68</v>
      </c>
      <c r="G22" s="51">
        <v>0.44</v>
      </c>
      <c r="H22" s="51">
        <v>0.31</v>
      </c>
      <c r="I22" s="51">
        <v>0.23</v>
      </c>
      <c r="J22" s="51">
        <v>0.19</v>
      </c>
      <c r="K22" s="51">
        <v>0.17</v>
      </c>
      <c r="L22" s="10"/>
      <c r="M22" s="148"/>
      <c r="N22" s="149"/>
      <c r="O22" s="149"/>
      <c r="P22" s="152" t="s">
        <v>10</v>
      </c>
      <c r="Q22" s="152"/>
      <c r="R22" s="152"/>
      <c r="S22" s="153">
        <f>SMALL(C20:K26,1)</f>
        <v>0.14000000000000001</v>
      </c>
      <c r="T22" s="153"/>
      <c r="U22" s="13" t="s">
        <v>5</v>
      </c>
      <c r="V22" s="8"/>
    </row>
    <row r="23" spans="1:23" s="1" customFormat="1" ht="12.75" x14ac:dyDescent="0.2">
      <c r="A23" s="9"/>
      <c r="B23" s="18"/>
      <c r="C23" s="51">
        <v>0.42</v>
      </c>
      <c r="D23" s="51">
        <v>1.1200000000000001</v>
      </c>
      <c r="E23" s="51">
        <v>1.1000000000000001</v>
      </c>
      <c r="F23" s="51">
        <v>0.68</v>
      </c>
      <c r="G23" s="51">
        <v>0.37</v>
      </c>
      <c r="H23" s="51">
        <v>0.28999999999999998</v>
      </c>
      <c r="I23" s="51">
        <v>0.24</v>
      </c>
      <c r="J23" s="51">
        <v>0.21</v>
      </c>
      <c r="K23" s="51">
        <v>0.19</v>
      </c>
      <c r="L23" s="10"/>
      <c r="M23" s="148"/>
      <c r="N23" s="149"/>
      <c r="O23" s="149"/>
      <c r="P23" s="152" t="s">
        <v>8</v>
      </c>
      <c r="Q23" s="152"/>
      <c r="R23" s="152"/>
      <c r="S23" s="153">
        <f>LARGE(C20:K26,1)</f>
        <v>4.55</v>
      </c>
      <c r="T23" s="153"/>
      <c r="U23" s="13" t="s">
        <v>5</v>
      </c>
      <c r="V23" s="8"/>
    </row>
    <row r="24" spans="1:23" s="1" customFormat="1" ht="12.75" x14ac:dyDescent="0.2">
      <c r="A24" s="9"/>
      <c r="B24" s="18"/>
      <c r="C24" s="51">
        <v>3.48</v>
      </c>
      <c r="D24" s="51">
        <v>1.99</v>
      </c>
      <c r="E24" s="51">
        <v>1.08</v>
      </c>
      <c r="F24" s="51">
        <v>0.56999999999999995</v>
      </c>
      <c r="G24" s="51">
        <v>0.33</v>
      </c>
      <c r="H24" s="51">
        <v>0.28000000000000003</v>
      </c>
      <c r="I24" s="51">
        <v>0.24</v>
      </c>
      <c r="J24" s="51">
        <v>0.2</v>
      </c>
      <c r="K24" s="51">
        <v>0.18</v>
      </c>
      <c r="L24" s="10"/>
      <c r="M24" s="146" t="s">
        <v>7</v>
      </c>
      <c r="N24" s="147"/>
      <c r="O24" s="147"/>
      <c r="P24" s="150" t="s">
        <v>14</v>
      </c>
      <c r="Q24" s="150"/>
      <c r="R24" s="150"/>
      <c r="S24" s="151">
        <f>S22/S20</f>
        <v>0.16720379146919431</v>
      </c>
      <c r="T24" s="151"/>
      <c r="U24" s="11"/>
      <c r="V24" s="8"/>
    </row>
    <row r="25" spans="1:23" s="1" customFormat="1" x14ac:dyDescent="0.2">
      <c r="A25" s="8"/>
      <c r="C25" s="51">
        <v>4.55</v>
      </c>
      <c r="D25" s="51">
        <v>1.94</v>
      </c>
      <c r="E25" s="51">
        <v>1.04</v>
      </c>
      <c r="F25" s="51">
        <v>0.54</v>
      </c>
      <c r="G25" s="51">
        <v>0.32</v>
      </c>
      <c r="H25" s="51">
        <v>0.27</v>
      </c>
      <c r="I25" s="51">
        <v>0.22</v>
      </c>
      <c r="J25" s="51">
        <v>0.18</v>
      </c>
      <c r="K25" s="51">
        <v>0.15</v>
      </c>
      <c r="L25" s="10"/>
      <c r="M25" s="154"/>
      <c r="N25" s="155"/>
      <c r="O25" s="155"/>
      <c r="P25" s="156" t="s">
        <v>15</v>
      </c>
      <c r="Q25" s="156"/>
      <c r="R25" s="156"/>
      <c r="S25" s="145">
        <f>S22/S23</f>
        <v>3.0769230769230774E-2</v>
      </c>
      <c r="T25" s="145"/>
      <c r="U25" s="14"/>
      <c r="V25" s="8"/>
    </row>
    <row r="26" spans="1:23" s="1" customFormat="1" ht="12.75" x14ac:dyDescent="0.2">
      <c r="A26" s="12"/>
      <c r="B26" s="18"/>
      <c r="C26" s="51">
        <v>2.89</v>
      </c>
      <c r="D26" s="51">
        <v>1.6</v>
      </c>
      <c r="E26" s="51">
        <v>0.89</v>
      </c>
      <c r="F26" s="51">
        <v>0.48</v>
      </c>
      <c r="G26" s="51">
        <v>0.32</v>
      </c>
      <c r="H26" s="51">
        <v>0.26</v>
      </c>
      <c r="I26" s="51">
        <v>0.21</v>
      </c>
      <c r="J26" s="51">
        <v>0.17</v>
      </c>
      <c r="K26" s="51">
        <v>0.15</v>
      </c>
      <c r="L26" s="10"/>
      <c r="M26" s="143" t="s">
        <v>13</v>
      </c>
      <c r="N26" s="144"/>
      <c r="O26" s="144"/>
      <c r="P26" s="144"/>
      <c r="Q26" s="144"/>
      <c r="R26" s="144"/>
      <c r="S26" s="145">
        <f>(COUNTIF(C20:K26,"&gt;2")/COUNT(C20:K26))*100</f>
        <v>7.9365079365079358</v>
      </c>
      <c r="T26" s="145"/>
      <c r="U26" s="14" t="s">
        <v>5</v>
      </c>
      <c r="V26" s="8"/>
    </row>
    <row r="27" spans="1:23" s="1" customFormat="1" x14ac:dyDescent="0.2">
      <c r="A27" s="137" t="s">
        <v>12</v>
      </c>
      <c r="B27" s="137"/>
      <c r="C27" s="55">
        <f>AVERAGE(C20:C26)</f>
        <v>2.9828571428571427</v>
      </c>
      <c r="D27" s="55">
        <f t="shared" ref="D27:K27" si="1">AVERAGE(D20:D26)</f>
        <v>1.7257142857142858</v>
      </c>
      <c r="E27" s="55">
        <f t="shared" si="1"/>
        <v>1.0128571428571429</v>
      </c>
      <c r="F27" s="55">
        <f t="shared" si="1"/>
        <v>0.57428571428571418</v>
      </c>
      <c r="G27" s="55">
        <f t="shared" si="1"/>
        <v>0.35857142857142854</v>
      </c>
      <c r="H27" s="55">
        <f t="shared" si="1"/>
        <v>0.29142857142857143</v>
      </c>
      <c r="I27" s="55">
        <f t="shared" si="1"/>
        <v>0.23571428571428571</v>
      </c>
      <c r="J27" s="55">
        <f t="shared" si="1"/>
        <v>0.19142857142857142</v>
      </c>
      <c r="K27" s="55">
        <f t="shared" si="1"/>
        <v>0.16285714285714287</v>
      </c>
      <c r="L27" s="15"/>
      <c r="M27" s="8"/>
      <c r="N27" s="8"/>
      <c r="O27" s="8"/>
      <c r="P27" s="8"/>
      <c r="Q27" s="8"/>
      <c r="R27" s="8"/>
      <c r="S27" s="7"/>
      <c r="T27" s="7"/>
      <c r="U27" s="8"/>
      <c r="V27" s="8"/>
      <c r="W27" s="2"/>
    </row>
    <row r="28" spans="1:23" s="1" customFormat="1" x14ac:dyDescent="0.2">
      <c r="A28" s="7"/>
      <c r="B28" s="7"/>
      <c r="C28" s="56"/>
      <c r="D28" s="56"/>
      <c r="E28" s="56"/>
      <c r="F28" s="56"/>
      <c r="G28" s="56"/>
      <c r="H28" s="56"/>
      <c r="I28" s="56"/>
      <c r="J28" s="56"/>
      <c r="K28" s="56"/>
      <c r="L28" s="8"/>
      <c r="M28" s="8"/>
      <c r="N28" s="8"/>
      <c r="O28" s="8"/>
      <c r="P28" s="8"/>
      <c r="Q28" s="8"/>
      <c r="R28" s="8"/>
      <c r="S28" s="7"/>
      <c r="T28" s="7"/>
      <c r="U28" s="8"/>
      <c r="V28" s="8"/>
    </row>
    <row r="29" spans="1:23" s="1" customFormat="1" ht="12" x14ac:dyDescent="0.2">
      <c r="A29" s="9" t="s">
        <v>1</v>
      </c>
      <c r="B29" s="16"/>
      <c r="C29" s="28">
        <v>4.5199999999999996</v>
      </c>
      <c r="D29" s="28">
        <v>2.42</v>
      </c>
      <c r="E29" s="28">
        <v>1.37</v>
      </c>
      <c r="F29" s="28">
        <v>0.8</v>
      </c>
      <c r="G29" s="28">
        <v>0.47</v>
      </c>
      <c r="H29" s="28">
        <v>0.34</v>
      </c>
      <c r="I29" s="28">
        <v>0.3</v>
      </c>
      <c r="J29" s="28">
        <v>0.24</v>
      </c>
      <c r="K29" s="28">
        <v>0.17</v>
      </c>
      <c r="L29" s="10"/>
      <c r="M29" s="146" t="s">
        <v>11</v>
      </c>
      <c r="N29" s="147"/>
      <c r="O29" s="147"/>
      <c r="P29" s="150" t="s">
        <v>6</v>
      </c>
      <c r="Q29" s="150"/>
      <c r="R29" s="150"/>
      <c r="S29" s="151">
        <f>AVERAGE(C29:K35)</f>
        <v>1.0125396825396826</v>
      </c>
      <c r="T29" s="151"/>
      <c r="U29" s="11" t="s">
        <v>5</v>
      </c>
      <c r="V29" s="8"/>
    </row>
    <row r="30" spans="1:23" s="1" customFormat="1" ht="12.75" x14ac:dyDescent="0.2">
      <c r="A30" s="12"/>
      <c r="B30" s="18"/>
      <c r="C30" s="28">
        <v>4.99</v>
      </c>
      <c r="D30" s="28">
        <v>2.34</v>
      </c>
      <c r="E30" s="28">
        <v>1.34</v>
      </c>
      <c r="F30" s="28">
        <v>0.81</v>
      </c>
      <c r="G30" s="28">
        <v>0.53</v>
      </c>
      <c r="H30" s="28">
        <v>0.39</v>
      </c>
      <c r="I30" s="28">
        <v>0.3</v>
      </c>
      <c r="J30" s="28">
        <v>0.23</v>
      </c>
      <c r="K30" s="28">
        <v>0.19</v>
      </c>
      <c r="L30" s="10"/>
      <c r="M30" s="148"/>
      <c r="N30" s="149"/>
      <c r="O30" s="149"/>
      <c r="P30" s="152" t="s">
        <v>9</v>
      </c>
      <c r="Q30" s="152"/>
      <c r="R30" s="152"/>
      <c r="S30" s="153">
        <f>MEDIAN(C29:K35)</f>
        <v>0.48</v>
      </c>
      <c r="T30" s="153"/>
      <c r="U30" s="13" t="s">
        <v>5</v>
      </c>
      <c r="V30" s="8"/>
    </row>
    <row r="31" spans="1:23" s="1" customFormat="1" ht="12.75" x14ac:dyDescent="0.2">
      <c r="A31" s="12"/>
      <c r="B31" s="18"/>
      <c r="C31" s="28">
        <v>1.44</v>
      </c>
      <c r="D31" s="28">
        <v>1.91</v>
      </c>
      <c r="E31" s="28">
        <v>1.24</v>
      </c>
      <c r="F31" s="28">
        <v>0.91</v>
      </c>
      <c r="G31" s="28">
        <v>0.57999999999999996</v>
      </c>
      <c r="H31" s="28">
        <v>0.38</v>
      </c>
      <c r="I31" s="28">
        <v>0.28000000000000003</v>
      </c>
      <c r="J31" s="28">
        <v>0.23</v>
      </c>
      <c r="K31" s="28">
        <v>0.21</v>
      </c>
      <c r="L31" s="10"/>
      <c r="M31" s="148"/>
      <c r="N31" s="149"/>
      <c r="O31" s="149"/>
      <c r="P31" s="152" t="s">
        <v>10</v>
      </c>
      <c r="Q31" s="152"/>
      <c r="R31" s="152"/>
      <c r="S31" s="153">
        <f>SMALL(C29:K35,1)</f>
        <v>0.17</v>
      </c>
      <c r="T31" s="153"/>
      <c r="U31" s="13" t="s">
        <v>5</v>
      </c>
      <c r="V31" s="8"/>
    </row>
    <row r="32" spans="1:23" s="1" customFormat="1" ht="12.75" x14ac:dyDescent="0.2">
      <c r="A32" s="12"/>
      <c r="B32" s="18"/>
      <c r="C32" s="28">
        <v>0.48</v>
      </c>
      <c r="D32" s="28">
        <v>1.23</v>
      </c>
      <c r="E32" s="28">
        <v>1.29</v>
      </c>
      <c r="F32" s="28">
        <v>0.92</v>
      </c>
      <c r="G32" s="28">
        <v>0.54</v>
      </c>
      <c r="H32" s="28">
        <v>0.34</v>
      </c>
      <c r="I32" s="28">
        <v>0.28000000000000003</v>
      </c>
      <c r="J32" s="28">
        <v>0.25</v>
      </c>
      <c r="K32" s="28">
        <v>0.23</v>
      </c>
      <c r="L32" s="10"/>
      <c r="M32" s="148"/>
      <c r="N32" s="149"/>
      <c r="O32" s="149"/>
      <c r="P32" s="152" t="s">
        <v>8</v>
      </c>
      <c r="Q32" s="152"/>
      <c r="R32" s="152"/>
      <c r="S32" s="153">
        <f>LARGE(C29:K35,1)</f>
        <v>5.1100000000000003</v>
      </c>
      <c r="T32" s="153"/>
      <c r="U32" s="13" t="s">
        <v>5</v>
      </c>
      <c r="V32" s="8"/>
    </row>
    <row r="33" spans="1:22" s="1" customFormat="1" ht="12.75" x14ac:dyDescent="0.2">
      <c r="A33" s="12"/>
      <c r="B33" s="18"/>
      <c r="C33" s="28">
        <v>3.81</v>
      </c>
      <c r="D33" s="28">
        <v>2.23</v>
      </c>
      <c r="E33" s="28">
        <v>1.33</v>
      </c>
      <c r="F33" s="28">
        <v>0.83</v>
      </c>
      <c r="G33" s="28">
        <v>0.49</v>
      </c>
      <c r="H33" s="28">
        <v>0.32</v>
      </c>
      <c r="I33" s="28">
        <v>0.27</v>
      </c>
      <c r="J33" s="28">
        <v>0.24</v>
      </c>
      <c r="K33" s="28">
        <v>0.22</v>
      </c>
      <c r="L33" s="10"/>
      <c r="M33" s="146" t="s">
        <v>7</v>
      </c>
      <c r="N33" s="147"/>
      <c r="O33" s="147"/>
      <c r="P33" s="150" t="s">
        <v>14</v>
      </c>
      <c r="Q33" s="150"/>
      <c r="R33" s="150"/>
      <c r="S33" s="151">
        <f>S31/S29</f>
        <v>0.16789465433453518</v>
      </c>
      <c r="T33" s="151"/>
      <c r="U33" s="11"/>
      <c r="V33" s="8"/>
    </row>
    <row r="34" spans="1:22" s="1" customFormat="1" ht="12" x14ac:dyDescent="0.2">
      <c r="A34" s="8"/>
      <c r="C34" s="28">
        <v>5.1100000000000003</v>
      </c>
      <c r="D34" s="28">
        <v>2.33</v>
      </c>
      <c r="E34" s="28">
        <v>1.35</v>
      </c>
      <c r="F34" s="28">
        <v>0.79</v>
      </c>
      <c r="G34" s="28">
        <v>0.46</v>
      </c>
      <c r="H34" s="28">
        <v>0.31</v>
      </c>
      <c r="I34" s="28">
        <v>0.26</v>
      </c>
      <c r="J34" s="28">
        <v>0.22</v>
      </c>
      <c r="K34" s="28">
        <v>0.19</v>
      </c>
      <c r="L34" s="10"/>
      <c r="M34" s="154"/>
      <c r="N34" s="155"/>
      <c r="O34" s="155"/>
      <c r="P34" s="156" t="s">
        <v>15</v>
      </c>
      <c r="Q34" s="156"/>
      <c r="R34" s="156"/>
      <c r="S34" s="145">
        <f>S31/S32</f>
        <v>3.3268101761252444E-2</v>
      </c>
      <c r="T34" s="145"/>
      <c r="U34" s="14"/>
      <c r="V34" s="8"/>
    </row>
    <row r="35" spans="1:22" s="1" customFormat="1" ht="12.75" x14ac:dyDescent="0.2">
      <c r="A35" s="12"/>
      <c r="B35" s="18"/>
      <c r="C35" s="28">
        <v>3.32</v>
      </c>
      <c r="D35" s="28">
        <v>1.95</v>
      </c>
      <c r="E35" s="28">
        <v>1.17</v>
      </c>
      <c r="F35" s="28">
        <v>0.73</v>
      </c>
      <c r="G35" s="28">
        <v>0.43</v>
      </c>
      <c r="H35" s="28">
        <v>0.3</v>
      </c>
      <c r="I35" s="28">
        <v>0.25</v>
      </c>
      <c r="J35" s="28">
        <v>0.21</v>
      </c>
      <c r="K35" s="28">
        <v>0.18</v>
      </c>
      <c r="L35" s="10"/>
      <c r="M35" s="143" t="s">
        <v>13</v>
      </c>
      <c r="N35" s="144"/>
      <c r="O35" s="144"/>
      <c r="P35" s="144"/>
      <c r="Q35" s="144"/>
      <c r="R35" s="144"/>
      <c r="S35" s="145">
        <f>(COUNTIF(C29:K35,"&gt;2")/COUNT(C29:K35))*100</f>
        <v>14.285714285714285</v>
      </c>
      <c r="T35" s="145"/>
      <c r="U35" s="14" t="s">
        <v>5</v>
      </c>
      <c r="V35" s="8"/>
    </row>
    <row r="36" spans="1:22" s="1" customFormat="1" x14ac:dyDescent="0.2">
      <c r="A36" s="137" t="s">
        <v>12</v>
      </c>
      <c r="B36" s="137"/>
      <c r="C36" s="55">
        <f>AVERAGE(C29:C35)</f>
        <v>3.3814285714285717</v>
      </c>
      <c r="D36" s="55">
        <f t="shared" ref="D36:K36" si="2">AVERAGE(D29:D35)</f>
        <v>2.0585714285714287</v>
      </c>
      <c r="E36" s="55">
        <f t="shared" si="2"/>
        <v>1.2985714285714285</v>
      </c>
      <c r="F36" s="55">
        <f t="shared" si="2"/>
        <v>0.82714285714285707</v>
      </c>
      <c r="G36" s="55">
        <f t="shared" si="2"/>
        <v>0.50000000000000011</v>
      </c>
      <c r="H36" s="55">
        <f t="shared" si="2"/>
        <v>0.33999999999999997</v>
      </c>
      <c r="I36" s="55">
        <f t="shared" si="2"/>
        <v>0.27714285714285719</v>
      </c>
      <c r="J36" s="55">
        <f t="shared" si="2"/>
        <v>0.2314285714285714</v>
      </c>
      <c r="K36" s="55">
        <f t="shared" si="2"/>
        <v>0.19857142857142857</v>
      </c>
      <c r="L36" s="15"/>
      <c r="M36" s="8"/>
      <c r="N36" s="8"/>
      <c r="O36" s="8"/>
      <c r="P36" s="8"/>
      <c r="Q36" s="8"/>
      <c r="R36" s="8"/>
      <c r="S36" s="7"/>
      <c r="T36" s="7"/>
      <c r="U36" s="8"/>
      <c r="V36" s="8"/>
    </row>
    <row r="37" spans="1:22" s="1" customFormat="1" x14ac:dyDescent="0.2">
      <c r="A37" s="7"/>
      <c r="B37" s="7"/>
      <c r="C37" s="56"/>
      <c r="D37" s="56"/>
      <c r="E37" s="56"/>
      <c r="F37" s="56"/>
      <c r="G37" s="56"/>
      <c r="H37" s="56"/>
      <c r="I37" s="56"/>
      <c r="J37" s="56"/>
      <c r="K37" s="56"/>
      <c r="L37" s="8"/>
      <c r="M37" s="8"/>
      <c r="N37" s="8"/>
      <c r="O37" s="8"/>
      <c r="P37" s="8"/>
      <c r="Q37" s="8"/>
      <c r="R37" s="8"/>
      <c r="S37" s="7"/>
      <c r="T37" s="7"/>
      <c r="U37" s="8"/>
      <c r="V37" s="8"/>
    </row>
    <row r="38" spans="1:22" s="1" customFormat="1" x14ac:dyDescent="0.2">
      <c r="A38" s="9" t="s">
        <v>2</v>
      </c>
      <c r="B38" s="16"/>
      <c r="C38" s="51">
        <v>4.75</v>
      </c>
      <c r="D38" s="51">
        <v>2.73</v>
      </c>
      <c r="E38" s="51">
        <v>1.64</v>
      </c>
      <c r="F38" s="51">
        <v>1.04</v>
      </c>
      <c r="G38" s="51">
        <v>0.69</v>
      </c>
      <c r="H38" s="51">
        <v>0.51</v>
      </c>
      <c r="I38" s="51">
        <v>0.39</v>
      </c>
      <c r="J38" s="51">
        <v>0.31</v>
      </c>
      <c r="K38" s="51">
        <v>0.22</v>
      </c>
      <c r="L38" s="10"/>
      <c r="M38" s="146" t="s">
        <v>11</v>
      </c>
      <c r="N38" s="147"/>
      <c r="O38" s="147"/>
      <c r="P38" s="150" t="s">
        <v>6</v>
      </c>
      <c r="Q38" s="150"/>
      <c r="R38" s="150"/>
      <c r="S38" s="151">
        <f>AVERAGE(C38:K44)</f>
        <v>1.2334920634920636</v>
      </c>
      <c r="T38" s="151"/>
      <c r="U38" s="11" t="s">
        <v>5</v>
      </c>
      <c r="V38" s="8"/>
    </row>
    <row r="39" spans="1:22" s="1" customFormat="1" ht="12.75" x14ac:dyDescent="0.2">
      <c r="A39" s="12"/>
      <c r="B39" s="18"/>
      <c r="C39" s="51">
        <v>5.34</v>
      </c>
      <c r="D39" s="51">
        <v>2.75</v>
      </c>
      <c r="E39" s="51">
        <v>1.65</v>
      </c>
      <c r="F39" s="51">
        <v>1.1200000000000001</v>
      </c>
      <c r="G39" s="51">
        <v>0.76</v>
      </c>
      <c r="H39" s="51">
        <v>0.55000000000000004</v>
      </c>
      <c r="I39" s="51">
        <v>0.41</v>
      </c>
      <c r="J39" s="51">
        <v>0.31</v>
      </c>
      <c r="K39" s="51">
        <v>0.26</v>
      </c>
      <c r="L39" s="10"/>
      <c r="M39" s="148"/>
      <c r="N39" s="149"/>
      <c r="O39" s="149"/>
      <c r="P39" s="152" t="s">
        <v>9</v>
      </c>
      <c r="Q39" s="152"/>
      <c r="R39" s="152"/>
      <c r="S39" s="153">
        <f>MEDIAN(C38:K44)</f>
        <v>0.74</v>
      </c>
      <c r="T39" s="153"/>
      <c r="U39" s="13" t="s">
        <v>5</v>
      </c>
      <c r="V39" s="8"/>
    </row>
    <row r="40" spans="1:22" s="1" customFormat="1" ht="12.75" x14ac:dyDescent="0.2">
      <c r="A40" s="12"/>
      <c r="B40" s="18"/>
      <c r="C40" s="51">
        <v>2.69</v>
      </c>
      <c r="D40" s="51">
        <v>2.2000000000000002</v>
      </c>
      <c r="E40" s="51">
        <v>1.6</v>
      </c>
      <c r="F40" s="51">
        <v>1.2</v>
      </c>
      <c r="G40" s="51">
        <v>0.82</v>
      </c>
      <c r="H40" s="51">
        <v>0.56000000000000005</v>
      </c>
      <c r="I40" s="51">
        <v>0.4</v>
      </c>
      <c r="J40" s="51">
        <v>0.31</v>
      </c>
      <c r="K40" s="51">
        <v>0.26</v>
      </c>
      <c r="L40" s="10"/>
      <c r="M40" s="148"/>
      <c r="N40" s="149"/>
      <c r="O40" s="149"/>
      <c r="P40" s="152" t="s">
        <v>10</v>
      </c>
      <c r="Q40" s="152"/>
      <c r="R40" s="152"/>
      <c r="S40" s="153">
        <f>SMALL(C38:K44,1)</f>
        <v>0.22</v>
      </c>
      <c r="T40" s="153"/>
      <c r="U40" s="13" t="s">
        <v>5</v>
      </c>
      <c r="V40" s="8"/>
    </row>
    <row r="41" spans="1:22" s="1" customFormat="1" ht="12.75" x14ac:dyDescent="0.2">
      <c r="A41" s="12"/>
      <c r="B41" s="18"/>
      <c r="C41" s="51">
        <v>0.79</v>
      </c>
      <c r="D41" s="51">
        <v>1.78</v>
      </c>
      <c r="E41" s="51">
        <v>1.63</v>
      </c>
      <c r="F41" s="51">
        <v>1.18</v>
      </c>
      <c r="G41" s="51">
        <v>0.78</v>
      </c>
      <c r="H41" s="51">
        <v>0.54</v>
      </c>
      <c r="I41" s="51">
        <v>0.39</v>
      </c>
      <c r="J41" s="51">
        <v>0.3</v>
      </c>
      <c r="K41" s="51">
        <v>0.28000000000000003</v>
      </c>
      <c r="L41" s="10"/>
      <c r="M41" s="148"/>
      <c r="N41" s="149"/>
      <c r="O41" s="149"/>
      <c r="P41" s="152" t="s">
        <v>8</v>
      </c>
      <c r="Q41" s="152"/>
      <c r="R41" s="152"/>
      <c r="S41" s="153">
        <f>LARGE(C38:K44,1)</f>
        <v>5.45</v>
      </c>
      <c r="T41" s="153"/>
      <c r="U41" s="13" t="s">
        <v>5</v>
      </c>
      <c r="V41" s="8"/>
    </row>
    <row r="42" spans="1:22" s="1" customFormat="1" ht="12.75" x14ac:dyDescent="0.2">
      <c r="A42" s="12"/>
      <c r="B42" s="18"/>
      <c r="C42" s="51">
        <v>4.01</v>
      </c>
      <c r="D42" s="51">
        <v>2.4900000000000002</v>
      </c>
      <c r="E42" s="51">
        <v>1.63</v>
      </c>
      <c r="F42" s="51">
        <v>1.1000000000000001</v>
      </c>
      <c r="G42" s="51">
        <v>0.74</v>
      </c>
      <c r="H42" s="51">
        <v>0.5</v>
      </c>
      <c r="I42" s="51">
        <v>0.38</v>
      </c>
      <c r="J42" s="51">
        <v>0.3</v>
      </c>
      <c r="K42" s="51">
        <v>0.27</v>
      </c>
      <c r="L42" s="10"/>
      <c r="M42" s="146" t="s">
        <v>7</v>
      </c>
      <c r="N42" s="147"/>
      <c r="O42" s="147"/>
      <c r="P42" s="150" t="s">
        <v>14</v>
      </c>
      <c r="Q42" s="150"/>
      <c r="R42" s="150"/>
      <c r="S42" s="151">
        <f>S40/S38</f>
        <v>0.1783554240123536</v>
      </c>
      <c r="T42" s="151"/>
      <c r="U42" s="11"/>
      <c r="V42" s="8"/>
    </row>
    <row r="43" spans="1:22" s="1" customFormat="1" x14ac:dyDescent="0.2">
      <c r="A43" s="8"/>
      <c r="C43" s="51">
        <v>5.45</v>
      </c>
      <c r="D43" s="51">
        <v>2.68</v>
      </c>
      <c r="E43" s="51">
        <v>1.64</v>
      </c>
      <c r="F43" s="51">
        <v>1.07</v>
      </c>
      <c r="G43" s="51">
        <v>0.7</v>
      </c>
      <c r="H43" s="51">
        <v>0.48</v>
      </c>
      <c r="I43" s="51">
        <v>0.35</v>
      </c>
      <c r="J43" s="51">
        <v>0.28000000000000003</v>
      </c>
      <c r="K43" s="51">
        <v>0.24</v>
      </c>
      <c r="L43" s="10"/>
      <c r="M43" s="154"/>
      <c r="N43" s="155"/>
      <c r="O43" s="155"/>
      <c r="P43" s="156" t="s">
        <v>15</v>
      </c>
      <c r="Q43" s="156"/>
      <c r="R43" s="156"/>
      <c r="S43" s="145">
        <f>S40/S41</f>
        <v>4.0366972477064222E-2</v>
      </c>
      <c r="T43" s="145"/>
      <c r="U43" s="14"/>
      <c r="V43" s="8"/>
    </row>
    <row r="44" spans="1:22" s="1" customFormat="1" ht="12.75" x14ac:dyDescent="0.2">
      <c r="A44" s="12"/>
      <c r="B44" s="18"/>
      <c r="C44" s="51">
        <v>3.62</v>
      </c>
      <c r="D44" s="51">
        <v>2.27</v>
      </c>
      <c r="E44" s="51">
        <v>1.47</v>
      </c>
      <c r="F44" s="51">
        <v>0.97</v>
      </c>
      <c r="G44" s="51">
        <v>0.65</v>
      </c>
      <c r="H44" s="51">
        <v>0.46</v>
      </c>
      <c r="I44" s="51">
        <v>0.33</v>
      </c>
      <c r="J44" s="51">
        <v>0.26</v>
      </c>
      <c r="K44" s="51">
        <v>0.23</v>
      </c>
      <c r="L44" s="10"/>
      <c r="M44" s="143" t="s">
        <v>13</v>
      </c>
      <c r="N44" s="144"/>
      <c r="O44" s="144"/>
      <c r="P44" s="144"/>
      <c r="Q44" s="144"/>
      <c r="R44" s="144"/>
      <c r="S44" s="145">
        <f>(COUNTIF(C38:K44,"&gt;2")/COUNT(C38:K44))*100</f>
        <v>19.047619047619047</v>
      </c>
      <c r="T44" s="145"/>
      <c r="U44" s="14" t="s">
        <v>5</v>
      </c>
      <c r="V44" s="8"/>
    </row>
    <row r="45" spans="1:22" s="1" customFormat="1" x14ac:dyDescent="0.2">
      <c r="A45" s="137" t="s">
        <v>12</v>
      </c>
      <c r="B45" s="137"/>
      <c r="C45" s="55">
        <f>AVERAGE(C38:C44)</f>
        <v>3.8071428571428569</v>
      </c>
      <c r="D45" s="55">
        <f t="shared" ref="D45:K45" si="3">AVERAGE(D38:D44)</f>
        <v>2.4142857142857146</v>
      </c>
      <c r="E45" s="55">
        <f t="shared" si="3"/>
        <v>1.6085714285714288</v>
      </c>
      <c r="F45" s="55">
        <f t="shared" si="3"/>
        <v>1.0971428571428572</v>
      </c>
      <c r="G45" s="55">
        <f t="shared" si="3"/>
        <v>0.73428571428571432</v>
      </c>
      <c r="H45" s="55">
        <f t="shared" si="3"/>
        <v>0.51428571428571435</v>
      </c>
      <c r="I45" s="55">
        <f t="shared" si="3"/>
        <v>0.37857142857142861</v>
      </c>
      <c r="J45" s="55">
        <f t="shared" si="3"/>
        <v>0.29571428571428576</v>
      </c>
      <c r="K45" s="55">
        <f t="shared" si="3"/>
        <v>0.25142857142857145</v>
      </c>
      <c r="L45" s="15"/>
      <c r="M45" s="8"/>
      <c r="N45" s="8"/>
      <c r="O45" s="8"/>
      <c r="P45" s="8"/>
      <c r="Q45" s="8"/>
      <c r="R45" s="8"/>
      <c r="S45" s="7"/>
      <c r="T45" s="7"/>
      <c r="U45" s="8"/>
      <c r="V45" s="8"/>
    </row>
    <row r="46" spans="1:22" s="1" customFormat="1" x14ac:dyDescent="0.2">
      <c r="A46" s="7"/>
      <c r="B46" s="7"/>
      <c r="C46" s="56"/>
      <c r="D46" s="56"/>
      <c r="E46" s="56"/>
      <c r="F46" s="56"/>
      <c r="G46" s="56"/>
      <c r="H46" s="56"/>
      <c r="I46" s="56"/>
      <c r="J46" s="56"/>
      <c r="K46" s="56"/>
      <c r="L46" s="8"/>
      <c r="M46" s="8"/>
      <c r="N46" s="8"/>
      <c r="O46" s="8"/>
      <c r="P46" s="8"/>
      <c r="Q46" s="8"/>
      <c r="R46" s="8"/>
      <c r="S46" s="7"/>
      <c r="T46" s="7"/>
      <c r="U46" s="8"/>
      <c r="V46" s="8"/>
    </row>
    <row r="47" spans="1:22" s="1" customFormat="1" x14ac:dyDescent="0.2">
      <c r="A47" s="9" t="s">
        <v>3</v>
      </c>
      <c r="B47" s="16"/>
      <c r="C47" s="51">
        <v>5</v>
      </c>
      <c r="D47" s="51">
        <v>2.91</v>
      </c>
      <c r="E47" s="51">
        <v>1.81</v>
      </c>
      <c r="F47" s="51">
        <v>1.18</v>
      </c>
      <c r="G47" s="51">
        <v>0.81</v>
      </c>
      <c r="H47" s="51">
        <v>0.61</v>
      </c>
      <c r="I47" s="51">
        <v>0.48</v>
      </c>
      <c r="J47" s="51">
        <v>0.38</v>
      </c>
      <c r="K47" s="51">
        <v>0.27</v>
      </c>
      <c r="L47" s="10"/>
      <c r="M47" s="146" t="s">
        <v>11</v>
      </c>
      <c r="N47" s="147"/>
      <c r="O47" s="147"/>
      <c r="P47" s="150" t="s">
        <v>6</v>
      </c>
      <c r="Q47" s="150"/>
      <c r="R47" s="150"/>
      <c r="S47" s="151">
        <f>AVERAGE(C47:K53)</f>
        <v>1.3704761904761906</v>
      </c>
      <c r="T47" s="151"/>
      <c r="U47" s="11" t="s">
        <v>5</v>
      </c>
      <c r="V47" s="8"/>
    </row>
    <row r="48" spans="1:22" s="1" customFormat="1" ht="12.75" x14ac:dyDescent="0.2">
      <c r="A48" s="12"/>
      <c r="B48" s="18"/>
      <c r="C48" s="51">
        <v>5.69</v>
      </c>
      <c r="D48" s="51">
        <v>3</v>
      </c>
      <c r="E48" s="51">
        <v>1.84</v>
      </c>
      <c r="F48" s="51">
        <v>1.28</v>
      </c>
      <c r="G48" s="51">
        <v>0.89</v>
      </c>
      <c r="H48" s="51">
        <v>0.66</v>
      </c>
      <c r="I48" s="51">
        <v>0.52</v>
      </c>
      <c r="J48" s="51">
        <v>0.4</v>
      </c>
      <c r="K48" s="51">
        <v>0.33</v>
      </c>
      <c r="L48" s="10"/>
      <c r="M48" s="148"/>
      <c r="N48" s="149"/>
      <c r="O48" s="149"/>
      <c r="P48" s="152" t="s">
        <v>9</v>
      </c>
      <c r="Q48" s="152"/>
      <c r="R48" s="152"/>
      <c r="S48" s="153">
        <f>MEDIAN(C47:K53)</f>
        <v>0.84</v>
      </c>
      <c r="T48" s="153"/>
      <c r="U48" s="13" t="s">
        <v>5</v>
      </c>
      <c r="V48" s="8"/>
    </row>
    <row r="49" spans="1:22" s="1" customFormat="1" ht="12.75" x14ac:dyDescent="0.2">
      <c r="A49" s="12"/>
      <c r="B49" s="18"/>
      <c r="C49" s="51">
        <v>2.83</v>
      </c>
      <c r="D49" s="51">
        <v>2.37</v>
      </c>
      <c r="E49" s="51">
        <v>1.76</v>
      </c>
      <c r="F49" s="51">
        <v>1.33</v>
      </c>
      <c r="G49" s="51">
        <v>0.94</v>
      </c>
      <c r="H49" s="51">
        <v>0.69</v>
      </c>
      <c r="I49" s="51">
        <v>0.52</v>
      </c>
      <c r="J49" s="51">
        <v>0.41</v>
      </c>
      <c r="K49" s="51">
        <v>0.33</v>
      </c>
      <c r="L49" s="10"/>
      <c r="M49" s="148"/>
      <c r="N49" s="149"/>
      <c r="O49" s="149"/>
      <c r="P49" s="152" t="s">
        <v>10</v>
      </c>
      <c r="Q49" s="152"/>
      <c r="R49" s="152"/>
      <c r="S49" s="153">
        <f>SMALL(C47:K53,1)</f>
        <v>0.27</v>
      </c>
      <c r="T49" s="153"/>
      <c r="U49" s="13" t="s">
        <v>5</v>
      </c>
      <c r="V49" s="8"/>
    </row>
    <row r="50" spans="1:22" s="1" customFormat="1" ht="12.75" x14ac:dyDescent="0.2">
      <c r="A50" s="12"/>
      <c r="B50" s="18"/>
      <c r="C50" s="51">
        <v>0.82</v>
      </c>
      <c r="D50" s="51">
        <v>1.84</v>
      </c>
      <c r="E50" s="51">
        <v>1.75</v>
      </c>
      <c r="F50" s="51">
        <v>1.31</v>
      </c>
      <c r="G50" s="51">
        <v>0.92</v>
      </c>
      <c r="H50" s="51">
        <v>0.67</v>
      </c>
      <c r="I50" s="51">
        <v>0.51</v>
      </c>
      <c r="J50" s="51">
        <v>0.41</v>
      </c>
      <c r="K50" s="51">
        <v>0.34</v>
      </c>
      <c r="L50" s="10"/>
      <c r="M50" s="148"/>
      <c r="N50" s="149"/>
      <c r="O50" s="149"/>
      <c r="P50" s="152" t="s">
        <v>8</v>
      </c>
      <c r="Q50" s="152"/>
      <c r="R50" s="152"/>
      <c r="S50" s="153">
        <f>LARGE(C47:K53,1)</f>
        <v>5.77</v>
      </c>
      <c r="T50" s="153"/>
      <c r="U50" s="13" t="s">
        <v>5</v>
      </c>
      <c r="V50" s="8"/>
    </row>
    <row r="51" spans="1:22" s="1" customFormat="1" ht="12.75" x14ac:dyDescent="0.2">
      <c r="A51" s="12"/>
      <c r="B51" s="18"/>
      <c r="C51" s="51">
        <v>4.18</v>
      </c>
      <c r="D51" s="51">
        <v>2.63</v>
      </c>
      <c r="E51" s="51">
        <v>1.78</v>
      </c>
      <c r="F51" s="51">
        <v>1.24</v>
      </c>
      <c r="G51" s="51">
        <v>0.88</v>
      </c>
      <c r="H51" s="51">
        <v>0.64</v>
      </c>
      <c r="I51" s="51">
        <v>0.5</v>
      </c>
      <c r="J51" s="51">
        <v>0.4</v>
      </c>
      <c r="K51" s="51">
        <v>0.33</v>
      </c>
      <c r="L51" s="10"/>
      <c r="M51" s="146" t="s">
        <v>7</v>
      </c>
      <c r="N51" s="147"/>
      <c r="O51" s="147"/>
      <c r="P51" s="150" t="s">
        <v>14</v>
      </c>
      <c r="Q51" s="150"/>
      <c r="R51" s="150"/>
      <c r="S51" s="151">
        <f>S49/S47</f>
        <v>0.19701181375955523</v>
      </c>
      <c r="T51" s="151"/>
      <c r="U51" s="11"/>
      <c r="V51" s="8"/>
    </row>
    <row r="52" spans="1:22" s="1" customFormat="1" x14ac:dyDescent="0.2">
      <c r="A52" s="8"/>
      <c r="C52" s="51">
        <v>5.77</v>
      </c>
      <c r="D52" s="51">
        <v>2.93</v>
      </c>
      <c r="E52" s="51">
        <v>1.83</v>
      </c>
      <c r="F52" s="51">
        <v>1.24</v>
      </c>
      <c r="G52" s="51">
        <v>0.84</v>
      </c>
      <c r="H52" s="51">
        <v>0.62</v>
      </c>
      <c r="I52" s="51">
        <v>0.47</v>
      </c>
      <c r="J52" s="51">
        <v>0.36</v>
      </c>
      <c r="K52" s="51">
        <v>0.31</v>
      </c>
      <c r="L52" s="10"/>
      <c r="M52" s="154"/>
      <c r="N52" s="155"/>
      <c r="O52" s="155"/>
      <c r="P52" s="156" t="s">
        <v>15</v>
      </c>
      <c r="Q52" s="156"/>
      <c r="R52" s="156"/>
      <c r="S52" s="145">
        <f>S49/S50</f>
        <v>4.6793760831889089E-2</v>
      </c>
      <c r="T52" s="145"/>
      <c r="U52" s="14"/>
      <c r="V52" s="8"/>
    </row>
    <row r="53" spans="1:22" s="1" customFormat="1" ht="12.75" x14ac:dyDescent="0.2">
      <c r="A53" s="12"/>
      <c r="B53" s="18"/>
      <c r="C53" s="51">
        <v>3.86</v>
      </c>
      <c r="D53" s="51">
        <v>2.4900000000000002</v>
      </c>
      <c r="E53" s="51">
        <v>1.66</v>
      </c>
      <c r="F53" s="51">
        <v>1.1200000000000001</v>
      </c>
      <c r="G53" s="51">
        <v>0.79</v>
      </c>
      <c r="H53" s="51">
        <v>0.57999999999999996</v>
      </c>
      <c r="I53" s="51">
        <v>0.44</v>
      </c>
      <c r="J53" s="51">
        <v>0.35</v>
      </c>
      <c r="K53" s="51">
        <v>0.28999999999999998</v>
      </c>
      <c r="L53" s="10"/>
      <c r="M53" s="143" t="s">
        <v>13</v>
      </c>
      <c r="N53" s="144"/>
      <c r="O53" s="144"/>
      <c r="P53" s="144"/>
      <c r="Q53" s="144"/>
      <c r="R53" s="144"/>
      <c r="S53" s="145">
        <f>(COUNTIF(C47:K53,"&gt;2")/COUNT(C47:K53))*100</f>
        <v>19.047619047619047</v>
      </c>
      <c r="T53" s="145"/>
      <c r="U53" s="14" t="s">
        <v>5</v>
      </c>
      <c r="V53" s="8"/>
    </row>
    <row r="54" spans="1:22" s="1" customFormat="1" x14ac:dyDescent="0.2">
      <c r="A54" s="137" t="s">
        <v>12</v>
      </c>
      <c r="B54" s="137"/>
      <c r="C54" s="55">
        <f>AVERAGE(C47:C53)</f>
        <v>4.0214285714285714</v>
      </c>
      <c r="D54" s="55">
        <f t="shared" ref="D54:K54" si="4">AVERAGE(D47:D53)</f>
        <v>2.5957142857142861</v>
      </c>
      <c r="E54" s="55">
        <f t="shared" si="4"/>
        <v>1.7757142857142856</v>
      </c>
      <c r="F54" s="55">
        <f t="shared" si="4"/>
        <v>1.2428571428571427</v>
      </c>
      <c r="G54" s="55">
        <f t="shared" si="4"/>
        <v>0.86714285714285722</v>
      </c>
      <c r="H54" s="55">
        <f t="shared" si="4"/>
        <v>0.63857142857142857</v>
      </c>
      <c r="I54" s="55">
        <f t="shared" si="4"/>
        <v>0.49142857142857144</v>
      </c>
      <c r="J54" s="55">
        <f t="shared" si="4"/>
        <v>0.38714285714285712</v>
      </c>
      <c r="K54" s="55">
        <f t="shared" si="4"/>
        <v>0.31428571428571433</v>
      </c>
      <c r="L54" s="15"/>
      <c r="M54" s="8"/>
      <c r="N54" s="8"/>
      <c r="O54" s="8"/>
      <c r="P54" s="8"/>
      <c r="Q54" s="8"/>
      <c r="R54" s="8"/>
      <c r="S54" s="7"/>
      <c r="T54" s="7"/>
      <c r="U54" s="8"/>
      <c r="V54" s="8"/>
    </row>
    <row r="55" spans="1:22" s="1" customFormat="1" x14ac:dyDescent="0.2">
      <c r="A55" s="7"/>
      <c r="B55" s="7"/>
      <c r="C55" s="56"/>
      <c r="D55" s="56"/>
      <c r="E55" s="56"/>
      <c r="F55" s="56"/>
      <c r="G55" s="56"/>
      <c r="H55" s="56"/>
      <c r="I55" s="56"/>
      <c r="J55" s="56"/>
      <c r="K55" s="56"/>
      <c r="L55" s="8"/>
      <c r="M55" s="8"/>
      <c r="N55" s="8"/>
      <c r="O55" s="8"/>
      <c r="P55" s="8"/>
      <c r="Q55" s="8"/>
      <c r="R55" s="8"/>
      <c r="S55" s="7"/>
      <c r="T55" s="7"/>
      <c r="U55" s="8"/>
      <c r="V55" s="8"/>
    </row>
    <row r="56" spans="1:22" s="1" customFormat="1" x14ac:dyDescent="0.2">
      <c r="A56" s="9" t="s">
        <v>4</v>
      </c>
      <c r="B56" s="17">
        <v>6.62</v>
      </c>
      <c r="C56" s="51">
        <v>6.94</v>
      </c>
      <c r="D56" s="51">
        <v>3.9</v>
      </c>
      <c r="E56" s="51">
        <v>2.4</v>
      </c>
      <c r="F56" s="51">
        <v>1.58</v>
      </c>
      <c r="G56" s="51">
        <v>1.1000000000000001</v>
      </c>
      <c r="H56" s="51">
        <v>0.84</v>
      </c>
      <c r="I56" s="51">
        <v>0.68</v>
      </c>
      <c r="J56" s="51">
        <v>0.55000000000000004</v>
      </c>
      <c r="K56" s="51">
        <v>0.4</v>
      </c>
      <c r="L56" s="10"/>
      <c r="M56" s="146" t="s">
        <v>11</v>
      </c>
      <c r="N56" s="147"/>
      <c r="O56" s="147"/>
      <c r="P56" s="150" t="s">
        <v>6</v>
      </c>
      <c r="Q56" s="150"/>
      <c r="R56" s="150"/>
      <c r="S56" s="151">
        <f>AVERAGE(C56:K62)</f>
        <v>1.8474603174603172</v>
      </c>
      <c r="T56" s="151"/>
      <c r="U56" s="11" t="s">
        <v>5</v>
      </c>
      <c r="V56" s="8"/>
    </row>
    <row r="57" spans="1:22" s="1" customFormat="1" ht="12.75" x14ac:dyDescent="0.2">
      <c r="A57" s="12"/>
      <c r="B57" s="17">
        <v>7.59</v>
      </c>
      <c r="C57" s="51">
        <v>7.88</v>
      </c>
      <c r="D57" s="51">
        <v>4.04</v>
      </c>
      <c r="E57" s="51">
        <v>2.5</v>
      </c>
      <c r="F57" s="51">
        <v>1.71</v>
      </c>
      <c r="G57" s="51">
        <v>1.19</v>
      </c>
      <c r="H57" s="51">
        <v>0.9</v>
      </c>
      <c r="I57" s="51">
        <v>0.71</v>
      </c>
      <c r="J57" s="51">
        <v>0.56999999999999995</v>
      </c>
      <c r="K57" s="51">
        <v>0.49</v>
      </c>
      <c r="L57" s="10"/>
      <c r="M57" s="148"/>
      <c r="N57" s="149"/>
      <c r="O57" s="149"/>
      <c r="P57" s="152" t="s">
        <v>9</v>
      </c>
      <c r="Q57" s="152"/>
      <c r="R57" s="152"/>
      <c r="S57" s="153">
        <f>MEDIAN(C56:K62)</f>
        <v>1.1399999999999999</v>
      </c>
      <c r="T57" s="153"/>
      <c r="U57" s="13" t="s">
        <v>5</v>
      </c>
      <c r="V57" s="8"/>
    </row>
    <row r="58" spans="1:22" s="1" customFormat="1" ht="12.75" x14ac:dyDescent="0.2">
      <c r="A58" s="12"/>
      <c r="B58" s="17">
        <v>3.15</v>
      </c>
      <c r="C58" s="51">
        <v>3.48</v>
      </c>
      <c r="D58" s="51">
        <v>3.02</v>
      </c>
      <c r="E58" s="51">
        <v>2.35</v>
      </c>
      <c r="F58" s="51">
        <v>1.72</v>
      </c>
      <c r="G58" s="51">
        <v>1.23</v>
      </c>
      <c r="H58" s="51">
        <v>0.91</v>
      </c>
      <c r="I58" s="51">
        <v>0.72</v>
      </c>
      <c r="J58" s="51">
        <v>0.57999999999999996</v>
      </c>
      <c r="K58" s="51">
        <v>0.51</v>
      </c>
      <c r="L58" s="10"/>
      <c r="M58" s="148"/>
      <c r="N58" s="149"/>
      <c r="O58" s="149"/>
      <c r="P58" s="152" t="s">
        <v>10</v>
      </c>
      <c r="Q58" s="152"/>
      <c r="R58" s="152"/>
      <c r="S58" s="153">
        <f>SMALL(C56:K62,1)</f>
        <v>0.4</v>
      </c>
      <c r="T58" s="153"/>
      <c r="U58" s="13" t="s">
        <v>5</v>
      </c>
      <c r="V58" s="8"/>
    </row>
    <row r="59" spans="1:22" s="1" customFormat="1" ht="12.75" x14ac:dyDescent="0.2">
      <c r="A59" s="12"/>
      <c r="B59" s="17">
        <v>0.5</v>
      </c>
      <c r="C59" s="51">
        <v>0.87</v>
      </c>
      <c r="D59" s="51">
        <v>2.48</v>
      </c>
      <c r="E59" s="51">
        <v>2.31</v>
      </c>
      <c r="F59" s="51">
        <v>1.68</v>
      </c>
      <c r="G59" s="51">
        <v>1.22</v>
      </c>
      <c r="H59" s="51">
        <v>0.91</v>
      </c>
      <c r="I59" s="51">
        <v>0.73</v>
      </c>
      <c r="J59" s="51">
        <v>0.61</v>
      </c>
      <c r="K59" s="51">
        <v>0.53</v>
      </c>
      <c r="L59" s="10"/>
      <c r="M59" s="148"/>
      <c r="N59" s="149"/>
      <c r="O59" s="149"/>
      <c r="P59" s="152" t="s">
        <v>8</v>
      </c>
      <c r="Q59" s="152"/>
      <c r="R59" s="152"/>
      <c r="S59" s="153">
        <f>LARGE(C56:K62,1)</f>
        <v>8.0299999999999994</v>
      </c>
      <c r="T59" s="153"/>
      <c r="U59" s="13" t="s">
        <v>5</v>
      </c>
      <c r="V59" s="8"/>
    </row>
    <row r="60" spans="1:22" s="1" customFormat="1" ht="12.75" x14ac:dyDescent="0.2">
      <c r="A60" s="27"/>
      <c r="B60" s="17"/>
      <c r="C60" s="51">
        <v>5.26</v>
      </c>
      <c r="D60" s="51">
        <v>3.38</v>
      </c>
      <c r="E60" s="51">
        <v>2.38</v>
      </c>
      <c r="F60" s="51">
        <v>1.66</v>
      </c>
      <c r="G60" s="51">
        <v>1.19</v>
      </c>
      <c r="H60" s="51">
        <v>0.9</v>
      </c>
      <c r="I60" s="51">
        <v>0.71</v>
      </c>
      <c r="J60" s="51">
        <v>0.57999999999999996</v>
      </c>
      <c r="K60" s="51">
        <v>0.51</v>
      </c>
      <c r="L60" s="10"/>
      <c r="M60" s="146" t="s">
        <v>7</v>
      </c>
      <c r="N60" s="147"/>
      <c r="O60" s="147"/>
      <c r="P60" s="150" t="s">
        <v>14</v>
      </c>
      <c r="Q60" s="150"/>
      <c r="R60" s="150"/>
      <c r="S60" s="151">
        <f>S58/S56</f>
        <v>0.2165134461723516</v>
      </c>
      <c r="T60" s="151"/>
      <c r="U60" s="11"/>
      <c r="V60" s="8"/>
    </row>
    <row r="61" spans="1:22" s="1" customFormat="1" x14ac:dyDescent="0.2">
      <c r="A61" s="157"/>
      <c r="B61" s="157"/>
      <c r="C61" s="51">
        <v>8.0299999999999994</v>
      </c>
      <c r="D61" s="51">
        <v>4.04</v>
      </c>
      <c r="E61" s="51">
        <v>2.4500000000000002</v>
      </c>
      <c r="F61" s="51">
        <v>1.65</v>
      </c>
      <c r="G61" s="51">
        <v>1.1399999999999999</v>
      </c>
      <c r="H61" s="51">
        <v>0.86</v>
      </c>
      <c r="I61" s="51">
        <v>0.67</v>
      </c>
      <c r="J61" s="51">
        <v>0.53</v>
      </c>
      <c r="K61" s="51">
        <v>0.47</v>
      </c>
      <c r="L61" s="10"/>
      <c r="M61" s="154"/>
      <c r="N61" s="155"/>
      <c r="O61" s="155"/>
      <c r="P61" s="156" t="s">
        <v>15</v>
      </c>
      <c r="Q61" s="156"/>
      <c r="R61" s="156"/>
      <c r="S61" s="145">
        <f>S58/S59</f>
        <v>4.981320049813201E-2</v>
      </c>
      <c r="T61" s="145"/>
      <c r="U61" s="14"/>
      <c r="V61" s="8"/>
    </row>
    <row r="62" spans="1:22" s="1" customFormat="1" ht="12.75" x14ac:dyDescent="0.2">
      <c r="A62" s="12"/>
      <c r="B62" s="18"/>
      <c r="C62" s="51">
        <v>5.21</v>
      </c>
      <c r="D62" s="51">
        <v>3.33</v>
      </c>
      <c r="E62" s="51">
        <v>2.21</v>
      </c>
      <c r="F62" s="51">
        <v>1.5</v>
      </c>
      <c r="G62" s="51">
        <v>1.0900000000000001</v>
      </c>
      <c r="H62" s="51">
        <v>0.81</v>
      </c>
      <c r="I62" s="51">
        <v>0.63</v>
      </c>
      <c r="J62" s="51">
        <v>0.51</v>
      </c>
      <c r="K62" s="51">
        <v>0.45</v>
      </c>
      <c r="L62" s="10"/>
      <c r="M62" s="143" t="s">
        <v>13</v>
      </c>
      <c r="N62" s="144"/>
      <c r="O62" s="144"/>
      <c r="P62" s="144"/>
      <c r="Q62" s="144"/>
      <c r="R62" s="144"/>
      <c r="S62" s="145">
        <f>(COUNTIF(C56:K62,"&gt;2")/COUNT(C56:K62))*100</f>
        <v>31.746031746031743</v>
      </c>
      <c r="T62" s="145"/>
      <c r="U62" s="14" t="s">
        <v>5</v>
      </c>
      <c r="V62" s="8"/>
    </row>
    <row r="63" spans="1:22" s="1" customFormat="1" x14ac:dyDescent="0.2">
      <c r="A63" s="137" t="s">
        <v>12</v>
      </c>
      <c r="B63" s="137"/>
      <c r="C63" s="55">
        <f>AVERAGE(C56:C62)</f>
        <v>5.3814285714285717</v>
      </c>
      <c r="D63" s="55">
        <f t="shared" ref="D63:K63" si="5">AVERAGE(D56:D62)</f>
        <v>3.4557142857142855</v>
      </c>
      <c r="E63" s="55">
        <f t="shared" si="5"/>
        <v>2.3714285714285714</v>
      </c>
      <c r="F63" s="55">
        <f t="shared" si="5"/>
        <v>1.6428571428571428</v>
      </c>
      <c r="G63" s="55">
        <f t="shared" si="5"/>
        <v>1.1657142857142857</v>
      </c>
      <c r="H63" s="55">
        <f t="shared" si="5"/>
        <v>0.87571428571428578</v>
      </c>
      <c r="I63" s="55">
        <f t="shared" si="5"/>
        <v>0.69285714285714295</v>
      </c>
      <c r="J63" s="55">
        <f t="shared" si="5"/>
        <v>0.56142857142857139</v>
      </c>
      <c r="K63" s="55">
        <f t="shared" si="5"/>
        <v>0.48000000000000004</v>
      </c>
      <c r="L63" s="15"/>
      <c r="M63" s="8"/>
      <c r="N63" s="8"/>
      <c r="O63" s="8"/>
      <c r="P63" s="8"/>
      <c r="Q63" s="8"/>
      <c r="R63" s="8"/>
      <c r="S63" s="7"/>
      <c r="T63" s="7"/>
      <c r="U63" s="8"/>
      <c r="V63" s="8"/>
    </row>
    <row r="64" spans="1:22" hidden="1" x14ac:dyDescent="0.2"/>
  </sheetData>
  <mergeCells count="92">
    <mergeCell ref="A17:B17"/>
    <mergeCell ref="N17:U17"/>
    <mergeCell ref="A18:E18"/>
    <mergeCell ref="N18:P18"/>
    <mergeCell ref="Q18:S18"/>
    <mergeCell ref="T18:U18"/>
    <mergeCell ref="M26:R26"/>
    <mergeCell ref="S26:T26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M24:O25"/>
    <mergeCell ref="P24:R24"/>
    <mergeCell ref="S24:T24"/>
    <mergeCell ref="P25:R25"/>
    <mergeCell ref="S25:T25"/>
    <mergeCell ref="M35:R35"/>
    <mergeCell ref="S35:T35"/>
    <mergeCell ref="A27:B27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33:O34"/>
    <mergeCell ref="P33:R33"/>
    <mergeCell ref="S33:T33"/>
    <mergeCell ref="P34:R34"/>
    <mergeCell ref="S34:T34"/>
    <mergeCell ref="M44:R44"/>
    <mergeCell ref="S44:T44"/>
    <mergeCell ref="A36:B36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42:O43"/>
    <mergeCell ref="P42:R42"/>
    <mergeCell ref="S42:T42"/>
    <mergeCell ref="P43:R43"/>
    <mergeCell ref="S43:T43"/>
    <mergeCell ref="M53:R53"/>
    <mergeCell ref="S53:T53"/>
    <mergeCell ref="A45:B45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51:O52"/>
    <mergeCell ref="P51:R51"/>
    <mergeCell ref="S51:T51"/>
    <mergeCell ref="P52:R52"/>
    <mergeCell ref="S52:T52"/>
    <mergeCell ref="A54:B54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M62:R62"/>
    <mergeCell ref="S62:T62"/>
    <mergeCell ref="A63:B63"/>
    <mergeCell ref="M60:O61"/>
    <mergeCell ref="P60:R60"/>
    <mergeCell ref="S60:T60"/>
    <mergeCell ref="A61:B61"/>
    <mergeCell ref="P61:R61"/>
    <mergeCell ref="S61:T61"/>
  </mergeCells>
  <conditionalFormatting sqref="C20:K26 C29:K35 C38:K44 C47:K53 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T18">
      <formula1>"TH,TV"</formula1>
    </dataValidation>
    <dataValidation type="list" allowBlank="1" showInputMessage="1" showErrorMessage="1" sqref="N18">
      <formula1>"Rum A, Rum B, Køkken"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8" orientation="landscape" r:id="rId1"/>
  <headerFooter>
    <oddHeader>&amp;LRum 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zoomScaleNormal="100" zoomScaleSheetLayoutView="100" zoomScalePageLayoutView="70" workbookViewId="0">
      <selection activeCell="L38" sqref="L38"/>
    </sheetView>
  </sheetViews>
  <sheetFormatPr defaultColWidth="0" defaultRowHeight="11.25" customHeight="1" zeroHeight="1" x14ac:dyDescent="0.2"/>
  <cols>
    <col min="1" max="1" width="6.5703125" style="5" customWidth="1"/>
    <col min="2" max="2" width="1" style="5" customWidth="1"/>
    <col min="3" max="11" width="4.85546875" style="57" customWidth="1"/>
    <col min="12" max="12" width="3.7109375" style="4" customWidth="1"/>
    <col min="13" max="13" width="5.28515625" style="4" customWidth="1"/>
    <col min="14" max="18" width="3.85546875" style="4" customWidth="1"/>
    <col min="19" max="20" width="3.28515625" style="3" customWidth="1"/>
    <col min="21" max="21" width="2.42578125" style="4" customWidth="1"/>
    <col min="22" max="22" width="1.28515625" style="4" customWidth="1"/>
    <col min="23" max="23" width="0" style="4" hidden="1" customWidth="1"/>
    <col min="24" max="16384" width="9.140625" style="4" hidden="1"/>
  </cols>
  <sheetData>
    <row r="1" spans="3:22" x14ac:dyDescent="0.2">
      <c r="C1" s="52"/>
      <c r="D1" s="52"/>
      <c r="E1" s="52"/>
      <c r="F1" s="52"/>
      <c r="G1" s="52"/>
      <c r="H1" s="52"/>
      <c r="I1" s="52"/>
      <c r="J1" s="52"/>
      <c r="K1" s="52"/>
      <c r="L1" s="6"/>
      <c r="M1" s="6"/>
      <c r="N1" s="6"/>
      <c r="O1" s="6"/>
      <c r="P1" s="6"/>
      <c r="Q1" s="6"/>
      <c r="R1" s="6"/>
      <c r="S1" s="5"/>
      <c r="T1" s="5"/>
      <c r="U1" s="6"/>
      <c r="V1" s="6"/>
    </row>
    <row r="2" spans="3:22" x14ac:dyDescent="0.2">
      <c r="C2" s="52"/>
      <c r="D2" s="52"/>
      <c r="E2" s="52"/>
      <c r="F2" s="52"/>
      <c r="G2" s="52"/>
      <c r="H2" s="52"/>
      <c r="I2" s="52"/>
      <c r="J2" s="52"/>
      <c r="K2" s="52"/>
      <c r="L2" s="6"/>
      <c r="M2" s="6"/>
      <c r="N2" s="6"/>
      <c r="O2" s="6"/>
      <c r="P2" s="6"/>
      <c r="Q2" s="6"/>
      <c r="R2" s="6"/>
      <c r="S2" s="5"/>
      <c r="T2" s="5"/>
      <c r="U2" s="6"/>
      <c r="V2" s="6"/>
    </row>
    <row r="3" spans="3:22" x14ac:dyDescent="0.2">
      <c r="C3" s="52"/>
      <c r="D3" s="52"/>
      <c r="E3" s="52"/>
      <c r="F3" s="52"/>
      <c r="G3" s="52"/>
      <c r="H3" s="52"/>
      <c r="I3" s="52"/>
      <c r="J3" s="52"/>
      <c r="K3" s="52"/>
      <c r="L3" s="6"/>
      <c r="M3" s="6"/>
      <c r="N3" s="6"/>
      <c r="O3" s="6"/>
      <c r="P3" s="6"/>
      <c r="Q3" s="6"/>
      <c r="R3" s="6"/>
      <c r="S3" s="5"/>
      <c r="T3" s="5"/>
      <c r="U3" s="6"/>
      <c r="V3" s="6"/>
    </row>
    <row r="4" spans="3:22" x14ac:dyDescent="0.2">
      <c r="C4" s="52"/>
      <c r="D4" s="52"/>
      <c r="E4" s="52"/>
      <c r="F4" s="52"/>
      <c r="G4" s="52"/>
      <c r="H4" s="52"/>
      <c r="I4" s="52"/>
      <c r="J4" s="52"/>
      <c r="K4" s="52"/>
      <c r="L4" s="6"/>
      <c r="M4" s="6"/>
      <c r="N4" s="6"/>
      <c r="O4" s="6"/>
      <c r="P4" s="6"/>
      <c r="Q4" s="6"/>
      <c r="R4" s="6"/>
      <c r="S4" s="5"/>
      <c r="T4" s="5"/>
      <c r="U4" s="6"/>
      <c r="V4" s="6"/>
    </row>
    <row r="5" spans="3:22" x14ac:dyDescent="0.2">
      <c r="C5" s="52"/>
      <c r="D5" s="52"/>
      <c r="E5" s="52"/>
      <c r="F5" s="52"/>
      <c r="G5" s="52"/>
      <c r="H5" s="52"/>
      <c r="I5" s="52"/>
      <c r="J5" s="52"/>
      <c r="K5" s="52"/>
      <c r="L5" s="6"/>
      <c r="M5" s="6"/>
      <c r="N5" s="6"/>
      <c r="O5" s="6"/>
      <c r="P5" s="6"/>
      <c r="Q5" s="6"/>
      <c r="R5" s="6"/>
      <c r="S5" s="5"/>
      <c r="T5" s="5"/>
      <c r="U5" s="6"/>
      <c r="V5" s="6"/>
    </row>
    <row r="6" spans="3:22" x14ac:dyDescent="0.2">
      <c r="C6" s="52"/>
      <c r="D6" s="52"/>
      <c r="E6" s="52"/>
      <c r="F6" s="52"/>
      <c r="G6" s="52"/>
      <c r="H6" s="52"/>
      <c r="I6" s="52"/>
      <c r="J6" s="52"/>
      <c r="K6" s="52"/>
      <c r="L6" s="6"/>
      <c r="M6" s="6"/>
      <c r="N6" s="6"/>
      <c r="O6" s="6"/>
      <c r="P6" s="6"/>
      <c r="Q6" s="6"/>
      <c r="R6" s="6"/>
      <c r="S6" s="5"/>
      <c r="T6" s="5"/>
      <c r="U6" s="6"/>
      <c r="V6" s="6"/>
    </row>
    <row r="7" spans="3:22" x14ac:dyDescent="0.2">
      <c r="C7" s="52"/>
      <c r="D7" s="52"/>
      <c r="E7" s="52"/>
      <c r="F7" s="52"/>
      <c r="G7" s="52"/>
      <c r="H7" s="52"/>
      <c r="I7" s="52"/>
      <c r="J7" s="52"/>
      <c r="K7" s="52"/>
      <c r="L7" s="6"/>
      <c r="M7" s="6"/>
      <c r="N7" s="6"/>
      <c r="O7" s="6"/>
      <c r="P7" s="6"/>
      <c r="Q7" s="6"/>
      <c r="R7" s="6"/>
      <c r="S7" s="5"/>
      <c r="T7" s="5"/>
      <c r="U7" s="6"/>
      <c r="V7" s="6"/>
    </row>
    <row r="8" spans="3:22" x14ac:dyDescent="0.2">
      <c r="C8" s="52"/>
      <c r="D8" s="52"/>
      <c r="E8" s="52"/>
      <c r="F8" s="52"/>
      <c r="G8" s="52"/>
      <c r="H8" s="52"/>
      <c r="I8" s="52"/>
      <c r="J8" s="52"/>
      <c r="K8" s="52"/>
      <c r="L8" s="6"/>
      <c r="M8" s="6"/>
      <c r="N8" s="6"/>
      <c r="O8" s="6"/>
      <c r="P8" s="6"/>
      <c r="Q8" s="6"/>
      <c r="R8" s="6"/>
      <c r="S8" s="5"/>
      <c r="T8" s="5"/>
      <c r="U8" s="6"/>
      <c r="V8" s="6"/>
    </row>
    <row r="9" spans="3:22" x14ac:dyDescent="0.2">
      <c r="C9" s="52"/>
      <c r="D9" s="52"/>
      <c r="E9" s="52"/>
      <c r="F9" s="52"/>
      <c r="G9" s="52"/>
      <c r="H9" s="52"/>
      <c r="I9" s="52"/>
      <c r="J9" s="52"/>
      <c r="K9" s="52"/>
      <c r="L9" s="6"/>
      <c r="M9" s="6"/>
      <c r="N9" s="6"/>
      <c r="O9" s="6"/>
      <c r="P9" s="6"/>
      <c r="Q9" s="6"/>
      <c r="R9" s="6"/>
      <c r="S9" s="5"/>
      <c r="T9" s="5"/>
      <c r="U9" s="6"/>
      <c r="V9" s="6"/>
    </row>
    <row r="10" spans="3:22" x14ac:dyDescent="0.2">
      <c r="C10" s="52"/>
      <c r="D10" s="52"/>
      <c r="E10" s="52"/>
      <c r="F10" s="52"/>
      <c r="G10" s="52"/>
      <c r="H10" s="52"/>
      <c r="I10" s="52"/>
      <c r="J10" s="52"/>
      <c r="K10" s="52"/>
      <c r="L10" s="6"/>
      <c r="M10" s="6"/>
      <c r="N10" s="6"/>
      <c r="O10" s="6"/>
      <c r="P10" s="6"/>
      <c r="Q10" s="6"/>
      <c r="R10" s="6"/>
      <c r="S10" s="5"/>
      <c r="T10" s="5"/>
      <c r="U10" s="6"/>
      <c r="V10" s="6"/>
    </row>
    <row r="11" spans="3:22" x14ac:dyDescent="0.2">
      <c r="C11" s="52"/>
      <c r="D11" s="52"/>
      <c r="E11" s="52"/>
      <c r="F11" s="52"/>
      <c r="G11" s="52"/>
      <c r="H11" s="52"/>
      <c r="I11" s="52"/>
      <c r="J11" s="52"/>
      <c r="K11" s="52"/>
      <c r="L11" s="6"/>
      <c r="M11" s="6"/>
      <c r="N11" s="6"/>
      <c r="O11" s="6"/>
      <c r="P11" s="6"/>
      <c r="Q11" s="6"/>
      <c r="R11" s="6"/>
      <c r="S11" s="5"/>
      <c r="T11" s="5"/>
      <c r="U11" s="6"/>
      <c r="V11" s="6"/>
    </row>
    <row r="12" spans="3:22" x14ac:dyDescent="0.2">
      <c r="C12" s="52"/>
      <c r="D12" s="52"/>
      <c r="E12" s="52"/>
      <c r="F12" s="52"/>
      <c r="G12" s="52"/>
      <c r="H12" s="52"/>
      <c r="I12" s="52"/>
      <c r="J12" s="52"/>
      <c r="K12" s="52"/>
      <c r="L12" s="6"/>
      <c r="M12" s="6"/>
      <c r="N12" s="6"/>
      <c r="O12" s="6"/>
      <c r="P12" s="6"/>
      <c r="Q12" s="6"/>
      <c r="R12" s="6"/>
      <c r="S12" s="5"/>
      <c r="T12" s="5"/>
      <c r="U12" s="6"/>
      <c r="V12" s="6"/>
    </row>
    <row r="13" spans="3:22" x14ac:dyDescent="0.2">
      <c r="C13" s="52"/>
      <c r="D13" s="52"/>
      <c r="E13" s="52"/>
      <c r="F13" s="52"/>
      <c r="G13" s="52"/>
      <c r="H13" s="52"/>
      <c r="I13" s="52"/>
      <c r="J13" s="52"/>
      <c r="K13" s="52"/>
      <c r="L13" s="6"/>
      <c r="M13" s="6"/>
      <c r="N13" s="6"/>
      <c r="O13" s="6"/>
      <c r="P13" s="6"/>
      <c r="Q13" s="6"/>
      <c r="R13" s="6"/>
      <c r="S13" s="5"/>
      <c r="T13" s="5"/>
      <c r="U13" s="6"/>
      <c r="V13" s="6"/>
    </row>
    <row r="14" spans="3:22" x14ac:dyDescent="0.2">
      <c r="C14" s="52"/>
      <c r="D14" s="52"/>
      <c r="E14" s="52"/>
      <c r="F14" s="52"/>
      <c r="G14" s="52"/>
      <c r="H14" s="52"/>
      <c r="I14" s="52"/>
      <c r="J14" s="52"/>
      <c r="K14" s="52"/>
      <c r="L14" s="6"/>
      <c r="M14" s="6"/>
      <c r="N14" s="6"/>
      <c r="O14" s="6"/>
      <c r="P14" s="6"/>
      <c r="Q14" s="6"/>
      <c r="R14" s="6"/>
      <c r="S14" s="5"/>
      <c r="T14" s="5"/>
      <c r="U14" s="6"/>
      <c r="V14" s="6"/>
    </row>
    <row r="15" spans="3:22" x14ac:dyDescent="0.2">
      <c r="C15" s="52"/>
      <c r="D15" s="52"/>
      <c r="E15" s="52"/>
      <c r="F15" s="52"/>
      <c r="G15" s="52"/>
      <c r="H15" s="52"/>
      <c r="I15" s="52"/>
      <c r="J15" s="52"/>
      <c r="K15" s="52"/>
      <c r="L15" s="6"/>
      <c r="M15" s="6"/>
      <c r="N15" s="6"/>
      <c r="O15" s="6"/>
      <c r="P15" s="6"/>
      <c r="Q15" s="6"/>
      <c r="R15" s="6"/>
      <c r="S15" s="5"/>
      <c r="T15" s="5"/>
      <c r="U15" s="6"/>
      <c r="V15" s="6"/>
    </row>
    <row r="16" spans="3:22" x14ac:dyDescent="0.2">
      <c r="C16" s="52"/>
      <c r="D16" s="52"/>
      <c r="E16" s="52"/>
      <c r="F16" s="52"/>
      <c r="G16" s="52"/>
      <c r="H16" s="52"/>
      <c r="I16" s="52"/>
      <c r="J16" s="52"/>
      <c r="K16" s="52"/>
      <c r="L16" s="6"/>
      <c r="M16" s="6"/>
      <c r="N16" s="6"/>
      <c r="O16" s="6"/>
      <c r="P16" s="6"/>
      <c r="Q16" s="6"/>
      <c r="R16" s="6"/>
      <c r="S16" s="5"/>
      <c r="T16" s="5"/>
      <c r="U16" s="6"/>
      <c r="V16" s="6"/>
    </row>
    <row r="17" spans="1:23" s="1" customFormat="1" x14ac:dyDescent="0.2">
      <c r="A17" s="138" t="s">
        <v>25</v>
      </c>
      <c r="B17" s="138"/>
      <c r="C17" s="59">
        <v>0.5</v>
      </c>
      <c r="D17" s="60">
        <f t="shared" ref="D17:K17" si="0">C17+$E$18</f>
        <v>1</v>
      </c>
      <c r="E17" s="60">
        <f t="shared" si="0"/>
        <v>1.5</v>
      </c>
      <c r="F17" s="60">
        <f t="shared" si="0"/>
        <v>2</v>
      </c>
      <c r="G17" s="60">
        <f t="shared" si="0"/>
        <v>2.5</v>
      </c>
      <c r="H17" s="60">
        <f t="shared" si="0"/>
        <v>3</v>
      </c>
      <c r="I17" s="60">
        <f t="shared" si="0"/>
        <v>3.5</v>
      </c>
      <c r="J17" s="60">
        <f t="shared" si="0"/>
        <v>4</v>
      </c>
      <c r="K17" s="60">
        <f t="shared" si="0"/>
        <v>4.5</v>
      </c>
      <c r="L17" s="30" t="s">
        <v>26</v>
      </c>
      <c r="M17" s="31" t="s">
        <v>17</v>
      </c>
      <c r="N17" s="139" t="s">
        <v>43</v>
      </c>
      <c r="O17" s="139"/>
      <c r="P17" s="139"/>
      <c r="Q17" s="139"/>
      <c r="R17" s="139"/>
      <c r="S17" s="139"/>
      <c r="T17" s="139"/>
      <c r="U17" s="139"/>
      <c r="V17" s="8"/>
    </row>
    <row r="18" spans="1:23" s="1" customFormat="1" x14ac:dyDescent="0.2">
      <c r="A18" s="142" t="s">
        <v>24</v>
      </c>
      <c r="B18" s="142"/>
      <c r="C18" s="142"/>
      <c r="D18" s="142"/>
      <c r="E18" s="61">
        <v>0.5</v>
      </c>
      <c r="F18" s="54" t="s">
        <v>21</v>
      </c>
      <c r="G18" s="62"/>
      <c r="H18" s="54"/>
      <c r="I18" s="54"/>
      <c r="J18" s="54"/>
      <c r="K18" s="54"/>
      <c r="L18" s="24"/>
      <c r="M18" s="29" t="s">
        <v>22</v>
      </c>
      <c r="N18" s="140" t="s">
        <v>19</v>
      </c>
      <c r="O18" s="140"/>
      <c r="P18" s="140"/>
      <c r="Q18" s="141" t="s">
        <v>23</v>
      </c>
      <c r="R18" s="141"/>
      <c r="S18" s="141"/>
      <c r="T18" s="140" t="s">
        <v>20</v>
      </c>
      <c r="U18" s="140"/>
      <c r="V18" s="8"/>
    </row>
    <row r="19" spans="1:23" s="1" customFormat="1" x14ac:dyDescent="0.2">
      <c r="A19" s="36"/>
      <c r="B19" s="36"/>
      <c r="C19" s="54"/>
      <c r="D19" s="54"/>
      <c r="E19" s="54"/>
      <c r="F19" s="54"/>
      <c r="G19" s="54"/>
      <c r="H19" s="54"/>
      <c r="I19" s="54"/>
      <c r="J19" s="54"/>
      <c r="K19" s="54"/>
      <c r="L19" s="24"/>
      <c r="M19" s="20"/>
      <c r="N19" s="20"/>
      <c r="O19" s="20"/>
      <c r="P19" s="20"/>
      <c r="Q19" s="20"/>
      <c r="R19" s="20"/>
      <c r="S19" s="35"/>
      <c r="T19" s="35"/>
      <c r="U19" s="20"/>
      <c r="V19" s="8"/>
    </row>
    <row r="20" spans="1:23" s="1" customFormat="1" x14ac:dyDescent="0.2">
      <c r="A20" s="9" t="s">
        <v>0</v>
      </c>
      <c r="B20" s="16"/>
      <c r="C20" s="51">
        <v>1.97</v>
      </c>
      <c r="D20" s="51">
        <v>1.38</v>
      </c>
      <c r="E20" s="51">
        <v>0.73</v>
      </c>
      <c r="F20" s="51">
        <v>0.42</v>
      </c>
      <c r="G20" s="51">
        <v>0.35</v>
      </c>
      <c r="H20" s="51">
        <v>0.3</v>
      </c>
      <c r="I20" s="51">
        <v>0.24</v>
      </c>
      <c r="J20" s="51">
        <v>0.18</v>
      </c>
      <c r="K20" s="51">
        <v>0.16</v>
      </c>
      <c r="L20" s="10"/>
      <c r="M20" s="146" t="s">
        <v>11</v>
      </c>
      <c r="N20" s="147"/>
      <c r="O20" s="147"/>
      <c r="P20" s="150" t="s">
        <v>6</v>
      </c>
      <c r="Q20" s="150"/>
      <c r="R20" s="150"/>
      <c r="S20" s="151">
        <f>AVERAGE(C20:K26)</f>
        <v>0.87571428571428556</v>
      </c>
      <c r="T20" s="151"/>
      <c r="U20" s="11" t="s">
        <v>5</v>
      </c>
      <c r="V20" s="8"/>
    </row>
    <row r="21" spans="1:23" s="1" customFormat="1" ht="12.75" x14ac:dyDescent="0.2">
      <c r="A21" s="9"/>
      <c r="B21" s="18"/>
      <c r="C21" s="51">
        <v>3.44</v>
      </c>
      <c r="D21" s="51">
        <v>1.37</v>
      </c>
      <c r="E21" s="51">
        <v>0.72</v>
      </c>
      <c r="F21" s="51">
        <v>0.45</v>
      </c>
      <c r="G21" s="51">
        <v>0.4</v>
      </c>
      <c r="H21" s="51">
        <v>0.31</v>
      </c>
      <c r="I21" s="51">
        <v>0.24</v>
      </c>
      <c r="J21" s="51">
        <v>0.2</v>
      </c>
      <c r="K21" s="51">
        <v>0.17</v>
      </c>
      <c r="L21" s="10"/>
      <c r="M21" s="148"/>
      <c r="N21" s="149"/>
      <c r="O21" s="149"/>
      <c r="P21" s="152" t="s">
        <v>9</v>
      </c>
      <c r="Q21" s="152"/>
      <c r="R21" s="152"/>
      <c r="S21" s="153">
        <f>MEDIAN(C20:K26)</f>
        <v>0.38</v>
      </c>
      <c r="T21" s="153"/>
      <c r="U21" s="13" t="s">
        <v>5</v>
      </c>
      <c r="V21" s="8"/>
    </row>
    <row r="22" spans="1:23" s="1" customFormat="1" ht="12.75" x14ac:dyDescent="0.2">
      <c r="A22" s="9"/>
      <c r="B22" s="18"/>
      <c r="C22" s="51">
        <v>2.89</v>
      </c>
      <c r="D22" s="51">
        <v>1.25</v>
      </c>
      <c r="E22" s="51">
        <v>0.73</v>
      </c>
      <c r="F22" s="51">
        <v>0.55000000000000004</v>
      </c>
      <c r="G22" s="51">
        <v>0.39</v>
      </c>
      <c r="H22" s="51">
        <v>0.31</v>
      </c>
      <c r="I22" s="51">
        <v>0.26</v>
      </c>
      <c r="J22" s="51">
        <v>0.22</v>
      </c>
      <c r="K22" s="51">
        <v>0.19</v>
      </c>
      <c r="L22" s="10"/>
      <c r="M22" s="148"/>
      <c r="N22" s="149"/>
      <c r="O22" s="149"/>
      <c r="P22" s="152" t="s">
        <v>10</v>
      </c>
      <c r="Q22" s="152"/>
      <c r="R22" s="152"/>
      <c r="S22" s="153">
        <f>SMALL(C20:K26,1)</f>
        <v>0.15</v>
      </c>
      <c r="T22" s="153"/>
      <c r="U22" s="13" t="s">
        <v>5</v>
      </c>
      <c r="V22" s="8"/>
    </row>
    <row r="23" spans="1:23" s="1" customFormat="1" ht="12.75" x14ac:dyDescent="0.2">
      <c r="A23" s="9"/>
      <c r="B23" s="18"/>
      <c r="C23" s="51">
        <v>0.45</v>
      </c>
      <c r="D23" s="51">
        <v>1.0900000000000001</v>
      </c>
      <c r="E23" s="51">
        <v>0.96</v>
      </c>
      <c r="F23" s="51">
        <v>0.55000000000000004</v>
      </c>
      <c r="G23" s="51">
        <v>0.38</v>
      </c>
      <c r="H23" s="51">
        <v>0.31</v>
      </c>
      <c r="I23" s="51">
        <v>0.26</v>
      </c>
      <c r="J23" s="51">
        <v>0.23</v>
      </c>
      <c r="K23" s="51">
        <v>0.2</v>
      </c>
      <c r="L23" s="10"/>
      <c r="M23" s="148"/>
      <c r="N23" s="149"/>
      <c r="O23" s="149"/>
      <c r="P23" s="152" t="s">
        <v>8</v>
      </c>
      <c r="Q23" s="152"/>
      <c r="R23" s="152"/>
      <c r="S23" s="153">
        <f>LARGE(C20:K26,1)</f>
        <v>7.12</v>
      </c>
      <c r="T23" s="153"/>
      <c r="U23" s="13" t="s">
        <v>5</v>
      </c>
      <c r="V23" s="8"/>
    </row>
    <row r="24" spans="1:23" s="1" customFormat="1" ht="12.75" x14ac:dyDescent="0.2">
      <c r="A24" s="9"/>
      <c r="B24" s="18"/>
      <c r="C24" s="51">
        <v>0.89</v>
      </c>
      <c r="D24" s="51">
        <v>2.19</v>
      </c>
      <c r="E24" s="51">
        <v>1.1399999999999999</v>
      </c>
      <c r="F24" s="51">
        <v>0.56000000000000005</v>
      </c>
      <c r="G24" s="51">
        <v>0.38</v>
      </c>
      <c r="H24" s="51">
        <v>0.32</v>
      </c>
      <c r="I24" s="51">
        <v>0.26</v>
      </c>
      <c r="J24" s="51">
        <v>0.22</v>
      </c>
      <c r="K24" s="51">
        <v>0.19</v>
      </c>
      <c r="L24" s="10"/>
      <c r="M24" s="146" t="s">
        <v>7</v>
      </c>
      <c r="N24" s="147"/>
      <c r="O24" s="147"/>
      <c r="P24" s="150" t="s">
        <v>14</v>
      </c>
      <c r="Q24" s="150"/>
      <c r="R24" s="150"/>
      <c r="S24" s="151">
        <f>S22/S20</f>
        <v>0.17128874388254489</v>
      </c>
      <c r="T24" s="151"/>
      <c r="U24" s="11"/>
      <c r="V24" s="8"/>
    </row>
    <row r="25" spans="1:23" s="1" customFormat="1" x14ac:dyDescent="0.2">
      <c r="A25" s="8"/>
      <c r="C25" s="51">
        <v>7.12</v>
      </c>
      <c r="D25" s="51">
        <v>2.92</v>
      </c>
      <c r="E25" s="51">
        <v>1.21</v>
      </c>
      <c r="F25" s="51">
        <v>0.56999999999999995</v>
      </c>
      <c r="G25" s="51">
        <v>0.37</v>
      </c>
      <c r="H25" s="51">
        <v>0.3</v>
      </c>
      <c r="I25" s="51">
        <v>0.25</v>
      </c>
      <c r="J25" s="51">
        <v>0.21</v>
      </c>
      <c r="K25" s="51">
        <v>0.18</v>
      </c>
      <c r="L25" s="10"/>
      <c r="M25" s="154"/>
      <c r="N25" s="155"/>
      <c r="O25" s="155"/>
      <c r="P25" s="156" t="s">
        <v>15</v>
      </c>
      <c r="Q25" s="156"/>
      <c r="R25" s="156"/>
      <c r="S25" s="145">
        <f>S22/S23</f>
        <v>2.1067415730337078E-2</v>
      </c>
      <c r="T25" s="145"/>
      <c r="U25" s="14"/>
      <c r="V25" s="8"/>
    </row>
    <row r="26" spans="1:23" s="1" customFormat="1" ht="12.75" x14ac:dyDescent="0.2">
      <c r="A26" s="12"/>
      <c r="B26" s="18"/>
      <c r="C26" s="51">
        <v>6</v>
      </c>
      <c r="D26" s="51">
        <v>2.66</v>
      </c>
      <c r="E26" s="51">
        <v>1.21</v>
      </c>
      <c r="F26" s="51">
        <v>0.55000000000000004</v>
      </c>
      <c r="G26" s="51">
        <v>0.36</v>
      </c>
      <c r="H26" s="51">
        <v>0.28999999999999998</v>
      </c>
      <c r="I26" s="51">
        <v>0.23</v>
      </c>
      <c r="J26" s="51">
        <v>0.19</v>
      </c>
      <c r="K26" s="51">
        <v>0.15</v>
      </c>
      <c r="L26" s="10"/>
      <c r="M26" s="143" t="s">
        <v>13</v>
      </c>
      <c r="N26" s="144"/>
      <c r="O26" s="144"/>
      <c r="P26" s="144"/>
      <c r="Q26" s="144"/>
      <c r="R26" s="144"/>
      <c r="S26" s="145">
        <f>(COUNTIF(C20:K26,"&gt;2")/COUNT(C20:K26))*100</f>
        <v>11.111111111111111</v>
      </c>
      <c r="T26" s="145"/>
      <c r="U26" s="14" t="s">
        <v>5</v>
      </c>
      <c r="V26" s="8"/>
    </row>
    <row r="27" spans="1:23" s="1" customFormat="1" x14ac:dyDescent="0.2">
      <c r="A27" s="137" t="s">
        <v>12</v>
      </c>
      <c r="B27" s="137"/>
      <c r="C27" s="55">
        <f>AVERAGE(C20:C26)</f>
        <v>3.2514285714285718</v>
      </c>
      <c r="D27" s="55">
        <f t="shared" ref="D27:J27" si="1">AVERAGE(D20:D26)</f>
        <v>1.837142857142857</v>
      </c>
      <c r="E27" s="55">
        <f t="shared" si="1"/>
        <v>0.95714285714285707</v>
      </c>
      <c r="F27" s="55">
        <f t="shared" si="1"/>
        <v>0.52142857142857146</v>
      </c>
      <c r="G27" s="55">
        <f t="shared" si="1"/>
        <v>0.37571428571428572</v>
      </c>
      <c r="H27" s="55">
        <f t="shared" si="1"/>
        <v>0.30571428571428572</v>
      </c>
      <c r="I27" s="55">
        <f t="shared" si="1"/>
        <v>0.24857142857142858</v>
      </c>
      <c r="J27" s="55">
        <f t="shared" si="1"/>
        <v>0.20714285714285713</v>
      </c>
      <c r="K27" s="55">
        <f>AVERAGE(K20:K26)</f>
        <v>0.1771428571428571</v>
      </c>
      <c r="L27" s="15"/>
      <c r="M27" s="8"/>
      <c r="N27" s="8"/>
      <c r="O27" s="8"/>
      <c r="P27" s="8"/>
      <c r="Q27" s="8"/>
      <c r="R27" s="8"/>
      <c r="S27" s="7"/>
      <c r="T27" s="7"/>
      <c r="U27" s="8"/>
      <c r="V27" s="8"/>
      <c r="W27" s="2"/>
    </row>
    <row r="28" spans="1:23" s="1" customFormat="1" x14ac:dyDescent="0.2">
      <c r="A28" s="7"/>
      <c r="B28" s="7"/>
      <c r="C28" s="56"/>
      <c r="D28" s="56"/>
      <c r="E28" s="56"/>
      <c r="F28" s="56"/>
      <c r="G28" s="56"/>
      <c r="H28" s="56"/>
      <c r="I28" s="56"/>
      <c r="J28" s="56"/>
      <c r="K28" s="56"/>
      <c r="L28" s="8"/>
      <c r="M28" s="8"/>
      <c r="N28" s="8"/>
      <c r="O28" s="8"/>
      <c r="P28" s="8"/>
      <c r="Q28" s="8"/>
      <c r="R28" s="8"/>
      <c r="S28" s="7"/>
      <c r="T28" s="7"/>
      <c r="U28" s="8"/>
      <c r="V28" s="8"/>
    </row>
    <row r="29" spans="1:23" s="1" customFormat="1" x14ac:dyDescent="0.2">
      <c r="A29" s="9" t="s">
        <v>1</v>
      </c>
      <c r="B29" s="16"/>
      <c r="C29" s="51">
        <v>2.21</v>
      </c>
      <c r="D29" s="51">
        <v>1.69</v>
      </c>
      <c r="E29" s="51">
        <v>0.99</v>
      </c>
      <c r="F29" s="51">
        <v>0.63</v>
      </c>
      <c r="G29" s="51">
        <v>0.43</v>
      </c>
      <c r="H29" s="51">
        <v>0.33</v>
      </c>
      <c r="I29" s="51">
        <v>0.27</v>
      </c>
      <c r="J29" s="51">
        <v>0.21</v>
      </c>
      <c r="K29" s="51">
        <v>0.18</v>
      </c>
      <c r="L29" s="10"/>
      <c r="M29" s="146" t="s">
        <v>11</v>
      </c>
      <c r="N29" s="147"/>
      <c r="O29" s="147"/>
      <c r="P29" s="150" t="s">
        <v>6</v>
      </c>
      <c r="Q29" s="150"/>
      <c r="R29" s="150"/>
      <c r="S29" s="151">
        <f>AVERAGE(C29:K35)</f>
        <v>1.0247619047619045</v>
      </c>
      <c r="T29" s="151"/>
      <c r="U29" s="11" t="s">
        <v>5</v>
      </c>
      <c r="V29" s="8"/>
    </row>
    <row r="30" spans="1:23" s="1" customFormat="1" ht="12.75" x14ac:dyDescent="0.2">
      <c r="A30" s="12"/>
      <c r="B30" s="18"/>
      <c r="C30" s="51">
        <v>4.05</v>
      </c>
      <c r="D30" s="51">
        <v>1.8</v>
      </c>
      <c r="E30" s="51">
        <v>1.04</v>
      </c>
      <c r="F30" s="51">
        <v>0.67</v>
      </c>
      <c r="G30" s="51">
        <v>0.49</v>
      </c>
      <c r="H30" s="51">
        <v>0.34</v>
      </c>
      <c r="I30" s="51">
        <v>0.26</v>
      </c>
      <c r="J30" s="51">
        <v>0.22</v>
      </c>
      <c r="K30" s="51">
        <v>0.19</v>
      </c>
      <c r="L30" s="10"/>
      <c r="M30" s="148"/>
      <c r="N30" s="149"/>
      <c r="O30" s="149"/>
      <c r="P30" s="152" t="s">
        <v>9</v>
      </c>
      <c r="Q30" s="152"/>
      <c r="R30" s="152"/>
      <c r="S30" s="153">
        <f>MEDIAN(C29:K35)</f>
        <v>0.48</v>
      </c>
      <c r="T30" s="153"/>
      <c r="U30" s="13" t="s">
        <v>5</v>
      </c>
      <c r="V30" s="8"/>
    </row>
    <row r="31" spans="1:23" s="1" customFormat="1" ht="12.75" x14ac:dyDescent="0.2">
      <c r="A31" s="12"/>
      <c r="B31" s="18"/>
      <c r="C31" s="51">
        <v>3.41</v>
      </c>
      <c r="D31" s="51">
        <v>1.61</v>
      </c>
      <c r="E31" s="51">
        <v>1.01</v>
      </c>
      <c r="F31" s="51">
        <v>0.73</v>
      </c>
      <c r="G31" s="51">
        <v>0.5</v>
      </c>
      <c r="H31" s="51">
        <v>0.33</v>
      </c>
      <c r="I31" s="51">
        <v>0.27</v>
      </c>
      <c r="J31" s="51">
        <v>0.24</v>
      </c>
      <c r="K31" s="51">
        <v>0.22</v>
      </c>
      <c r="L31" s="10"/>
      <c r="M31" s="148"/>
      <c r="N31" s="149"/>
      <c r="O31" s="149"/>
      <c r="P31" s="152" t="s">
        <v>10</v>
      </c>
      <c r="Q31" s="152"/>
      <c r="R31" s="152"/>
      <c r="S31" s="153">
        <f>SMALL(C29:K35,1)</f>
        <v>0.17</v>
      </c>
      <c r="T31" s="153"/>
      <c r="U31" s="13" t="s">
        <v>5</v>
      </c>
      <c r="V31" s="8"/>
    </row>
    <row r="32" spans="1:23" s="1" customFormat="1" ht="12.75" x14ac:dyDescent="0.2">
      <c r="A32" s="12"/>
      <c r="B32" s="18"/>
      <c r="C32" s="51">
        <v>0.48</v>
      </c>
      <c r="D32" s="51">
        <v>1.23</v>
      </c>
      <c r="E32" s="51">
        <v>1.1599999999999999</v>
      </c>
      <c r="F32" s="51">
        <v>0.78</v>
      </c>
      <c r="G32" s="51">
        <v>0.48</v>
      </c>
      <c r="H32" s="51">
        <v>0.33</v>
      </c>
      <c r="I32" s="51">
        <v>0.28000000000000003</v>
      </c>
      <c r="J32" s="51">
        <v>0.25</v>
      </c>
      <c r="K32" s="51">
        <v>0.22</v>
      </c>
      <c r="L32" s="10"/>
      <c r="M32" s="148"/>
      <c r="N32" s="149"/>
      <c r="O32" s="149"/>
      <c r="P32" s="152" t="s">
        <v>8</v>
      </c>
      <c r="Q32" s="152"/>
      <c r="R32" s="152"/>
      <c r="S32" s="153">
        <f>LARGE(C29:K35,1)</f>
        <v>7.6</v>
      </c>
      <c r="T32" s="153"/>
      <c r="U32" s="13" t="s">
        <v>5</v>
      </c>
      <c r="V32" s="8"/>
    </row>
    <row r="33" spans="1:22" s="1" customFormat="1" ht="12.75" x14ac:dyDescent="0.2">
      <c r="A33" s="12"/>
      <c r="B33" s="18"/>
      <c r="C33" s="51">
        <v>0.93</v>
      </c>
      <c r="D33" s="51">
        <v>2.33</v>
      </c>
      <c r="E33" s="51">
        <v>1.38</v>
      </c>
      <c r="F33" s="51">
        <v>0.79</v>
      </c>
      <c r="G33" s="51">
        <v>0.48</v>
      </c>
      <c r="H33" s="51">
        <v>0.33</v>
      </c>
      <c r="I33" s="51">
        <v>0.28000000000000003</v>
      </c>
      <c r="J33" s="51">
        <v>0.24</v>
      </c>
      <c r="K33" s="51">
        <v>0.21</v>
      </c>
      <c r="L33" s="10"/>
      <c r="M33" s="146" t="s">
        <v>7</v>
      </c>
      <c r="N33" s="147"/>
      <c r="O33" s="147"/>
      <c r="P33" s="150" t="s">
        <v>14</v>
      </c>
      <c r="Q33" s="150"/>
      <c r="R33" s="150"/>
      <c r="S33" s="151">
        <f>S31/S29</f>
        <v>0.16589219330855023</v>
      </c>
      <c r="T33" s="151"/>
      <c r="U33" s="11"/>
      <c r="V33" s="8"/>
    </row>
    <row r="34" spans="1:22" s="1" customFormat="1" x14ac:dyDescent="0.2">
      <c r="A34" s="8"/>
      <c r="C34" s="51">
        <v>7.6</v>
      </c>
      <c r="D34" s="51">
        <v>3.16</v>
      </c>
      <c r="E34" s="51">
        <v>1.53</v>
      </c>
      <c r="F34" s="51">
        <v>0.81</v>
      </c>
      <c r="G34" s="51">
        <v>0.47</v>
      </c>
      <c r="H34" s="51">
        <v>0.32</v>
      </c>
      <c r="I34" s="51">
        <v>0.27</v>
      </c>
      <c r="J34" s="51">
        <v>0.22</v>
      </c>
      <c r="K34" s="51">
        <v>0.2</v>
      </c>
      <c r="L34" s="10"/>
      <c r="M34" s="154"/>
      <c r="N34" s="155"/>
      <c r="O34" s="155"/>
      <c r="P34" s="156" t="s">
        <v>15</v>
      </c>
      <c r="Q34" s="156"/>
      <c r="R34" s="156"/>
      <c r="S34" s="145">
        <f>S31/S32</f>
        <v>2.2368421052631583E-2</v>
      </c>
      <c r="T34" s="145"/>
      <c r="U34" s="14"/>
      <c r="V34" s="8"/>
    </row>
    <row r="35" spans="1:22" s="1" customFormat="1" ht="12.75" x14ac:dyDescent="0.2">
      <c r="A35" s="12"/>
      <c r="B35" s="18"/>
      <c r="C35" s="51">
        <v>6.77</v>
      </c>
      <c r="D35" s="51">
        <v>3.05</v>
      </c>
      <c r="E35" s="51">
        <v>1.49</v>
      </c>
      <c r="F35" s="51">
        <v>0.78</v>
      </c>
      <c r="G35" s="51">
        <v>0.46</v>
      </c>
      <c r="H35" s="51">
        <v>0.3</v>
      </c>
      <c r="I35" s="51">
        <v>0.25</v>
      </c>
      <c r="J35" s="51">
        <v>0.21</v>
      </c>
      <c r="K35" s="51">
        <v>0.17</v>
      </c>
      <c r="L35" s="10"/>
      <c r="M35" s="143" t="s">
        <v>13</v>
      </c>
      <c r="N35" s="144"/>
      <c r="O35" s="144"/>
      <c r="P35" s="144"/>
      <c r="Q35" s="144"/>
      <c r="R35" s="144"/>
      <c r="S35" s="145">
        <f>(COUNTIF(C29:K35,"&gt;2")/COUNT(C29:K35))*100</f>
        <v>12.698412698412698</v>
      </c>
      <c r="T35" s="145"/>
      <c r="U35" s="14" t="s">
        <v>5</v>
      </c>
      <c r="V35" s="8"/>
    </row>
    <row r="36" spans="1:22" s="1" customFormat="1" x14ac:dyDescent="0.2">
      <c r="A36" s="137" t="s">
        <v>12</v>
      </c>
      <c r="B36" s="137"/>
      <c r="C36" s="55">
        <f t="shared" ref="C36:K36" si="2">AVERAGE(C29:C35)</f>
        <v>3.6357142857142857</v>
      </c>
      <c r="D36" s="55">
        <f t="shared" si="2"/>
        <v>2.1242857142857146</v>
      </c>
      <c r="E36" s="55">
        <f t="shared" si="2"/>
        <v>1.2285714285714284</v>
      </c>
      <c r="F36" s="55">
        <f t="shared" si="2"/>
        <v>0.74142857142857144</v>
      </c>
      <c r="G36" s="55">
        <f t="shared" si="2"/>
        <v>0.47285714285714281</v>
      </c>
      <c r="H36" s="55">
        <f t="shared" si="2"/>
        <v>0.32571428571428573</v>
      </c>
      <c r="I36" s="55">
        <f t="shared" si="2"/>
        <v>0.26857142857142857</v>
      </c>
      <c r="J36" s="55">
        <f t="shared" si="2"/>
        <v>0.22714285714285712</v>
      </c>
      <c r="K36" s="55">
        <f t="shared" si="2"/>
        <v>0.19857142857142857</v>
      </c>
      <c r="L36" s="15"/>
      <c r="M36" s="8"/>
      <c r="N36" s="8"/>
      <c r="O36" s="8"/>
      <c r="P36" s="8"/>
      <c r="Q36" s="8"/>
      <c r="R36" s="8"/>
      <c r="S36" s="7"/>
      <c r="T36" s="7"/>
      <c r="U36" s="8"/>
      <c r="V36" s="8"/>
    </row>
    <row r="37" spans="1:22" s="1" customFormat="1" x14ac:dyDescent="0.2">
      <c r="A37" s="7"/>
      <c r="B37" s="7"/>
      <c r="C37" s="56"/>
      <c r="D37" s="56"/>
      <c r="E37" s="56"/>
      <c r="F37" s="56"/>
      <c r="G37" s="56"/>
      <c r="H37" s="56"/>
      <c r="I37" s="56"/>
      <c r="J37" s="56"/>
      <c r="K37" s="56"/>
      <c r="L37" s="8"/>
      <c r="M37" s="8"/>
      <c r="N37" s="8"/>
      <c r="O37" s="8"/>
      <c r="P37" s="8"/>
      <c r="Q37" s="8"/>
      <c r="R37" s="8"/>
      <c r="S37" s="7"/>
      <c r="T37" s="7"/>
      <c r="U37" s="8"/>
      <c r="V37" s="8"/>
    </row>
    <row r="38" spans="1:22" s="1" customFormat="1" x14ac:dyDescent="0.2">
      <c r="A38" s="9" t="s">
        <v>2</v>
      </c>
      <c r="B38" s="16"/>
      <c r="C38" s="51">
        <v>2.79</v>
      </c>
      <c r="D38" s="51">
        <v>1.98</v>
      </c>
      <c r="E38" s="51">
        <v>1.28</v>
      </c>
      <c r="F38" s="51">
        <v>0.87</v>
      </c>
      <c r="G38" s="51">
        <v>0.65</v>
      </c>
      <c r="H38" s="51">
        <v>0.49</v>
      </c>
      <c r="I38" s="51">
        <v>0.37</v>
      </c>
      <c r="J38" s="51">
        <v>0.28000000000000003</v>
      </c>
      <c r="K38" s="51">
        <v>0.23</v>
      </c>
      <c r="L38" s="10"/>
      <c r="M38" s="146" t="s">
        <v>11</v>
      </c>
      <c r="N38" s="147"/>
      <c r="O38" s="147"/>
      <c r="P38" s="150" t="s">
        <v>6</v>
      </c>
      <c r="Q38" s="150"/>
      <c r="R38" s="150"/>
      <c r="S38" s="151">
        <f>AVERAGE(C38:K44)</f>
        <v>1.2655555555555553</v>
      </c>
      <c r="T38" s="151"/>
      <c r="U38" s="11" t="s">
        <v>5</v>
      </c>
      <c r="V38" s="8"/>
    </row>
    <row r="39" spans="1:22" s="1" customFormat="1" ht="12.75" x14ac:dyDescent="0.2">
      <c r="A39" s="12"/>
      <c r="B39" s="18"/>
      <c r="C39" s="51">
        <v>4.46</v>
      </c>
      <c r="D39" s="51">
        <v>2.17</v>
      </c>
      <c r="E39" s="51">
        <v>1.36</v>
      </c>
      <c r="F39" s="51">
        <v>0.92</v>
      </c>
      <c r="G39" s="51">
        <v>0.72</v>
      </c>
      <c r="H39" s="51">
        <v>0.51</v>
      </c>
      <c r="I39" s="51">
        <v>0.37</v>
      </c>
      <c r="J39" s="51">
        <v>0.28000000000000003</v>
      </c>
      <c r="K39" s="51">
        <v>0.25</v>
      </c>
      <c r="L39" s="10"/>
      <c r="M39" s="148"/>
      <c r="N39" s="149"/>
      <c r="O39" s="149"/>
      <c r="P39" s="152" t="s">
        <v>9</v>
      </c>
      <c r="Q39" s="152"/>
      <c r="R39" s="152"/>
      <c r="S39" s="153">
        <f>MEDIAN(C38:K44)</f>
        <v>0.73</v>
      </c>
      <c r="T39" s="153"/>
      <c r="U39" s="13" t="s">
        <v>5</v>
      </c>
      <c r="V39" s="8"/>
    </row>
    <row r="40" spans="1:22" s="1" customFormat="1" ht="12.75" x14ac:dyDescent="0.2">
      <c r="A40" s="12"/>
      <c r="B40" s="18"/>
      <c r="C40" s="51">
        <v>3.73</v>
      </c>
      <c r="D40" s="51">
        <v>2.04</v>
      </c>
      <c r="E40" s="51">
        <v>1.36</v>
      </c>
      <c r="F40" s="51">
        <v>1.03</v>
      </c>
      <c r="G40" s="51">
        <v>0.75</v>
      </c>
      <c r="H40" s="51">
        <v>0.53</v>
      </c>
      <c r="I40" s="51">
        <v>0.38</v>
      </c>
      <c r="J40" s="51">
        <v>0.3</v>
      </c>
      <c r="K40" s="51">
        <v>0.27</v>
      </c>
      <c r="L40" s="10"/>
      <c r="M40" s="148"/>
      <c r="N40" s="149"/>
      <c r="O40" s="149"/>
      <c r="P40" s="152" t="s">
        <v>10</v>
      </c>
      <c r="Q40" s="152"/>
      <c r="R40" s="152"/>
      <c r="S40" s="153">
        <f>SMALL(C38:K44,1)</f>
        <v>0.21</v>
      </c>
      <c r="T40" s="153"/>
      <c r="U40" s="13" t="s">
        <v>5</v>
      </c>
      <c r="V40" s="8"/>
    </row>
    <row r="41" spans="1:22" s="1" customFormat="1" ht="12.75" x14ac:dyDescent="0.2">
      <c r="A41" s="12"/>
      <c r="B41" s="18"/>
      <c r="C41" s="51">
        <v>0.91</v>
      </c>
      <c r="D41" s="51">
        <v>1.74</v>
      </c>
      <c r="E41" s="51">
        <v>1.55</v>
      </c>
      <c r="F41" s="51">
        <v>1.08</v>
      </c>
      <c r="G41" s="51">
        <v>0.75</v>
      </c>
      <c r="H41" s="51">
        <v>0.52</v>
      </c>
      <c r="I41" s="51">
        <v>0.38</v>
      </c>
      <c r="J41" s="51">
        <v>0.31</v>
      </c>
      <c r="K41" s="51">
        <v>0.28000000000000003</v>
      </c>
      <c r="L41" s="10"/>
      <c r="M41" s="148"/>
      <c r="N41" s="149"/>
      <c r="O41" s="149"/>
      <c r="P41" s="152" t="s">
        <v>8</v>
      </c>
      <c r="Q41" s="152"/>
      <c r="R41" s="152"/>
      <c r="S41" s="153">
        <f>LARGE(C38:K44,1)</f>
        <v>7.89</v>
      </c>
      <c r="T41" s="153"/>
      <c r="U41" s="13" t="s">
        <v>5</v>
      </c>
      <c r="V41" s="8"/>
    </row>
    <row r="42" spans="1:22" s="1" customFormat="1" ht="12.75" x14ac:dyDescent="0.2">
      <c r="A42" s="12"/>
      <c r="B42" s="18"/>
      <c r="C42" s="51">
        <v>2.16</v>
      </c>
      <c r="D42" s="51">
        <v>2.66</v>
      </c>
      <c r="E42" s="51">
        <v>1.71</v>
      </c>
      <c r="F42" s="51">
        <v>1.1000000000000001</v>
      </c>
      <c r="G42" s="51">
        <v>0.74</v>
      </c>
      <c r="H42" s="51">
        <v>0.51</v>
      </c>
      <c r="I42" s="51">
        <v>0.37</v>
      </c>
      <c r="J42" s="51">
        <v>0.3</v>
      </c>
      <c r="K42" s="51">
        <v>0.27</v>
      </c>
      <c r="L42" s="10"/>
      <c r="M42" s="146" t="s">
        <v>7</v>
      </c>
      <c r="N42" s="147"/>
      <c r="O42" s="147"/>
      <c r="P42" s="150" t="s">
        <v>14</v>
      </c>
      <c r="Q42" s="150"/>
      <c r="R42" s="150"/>
      <c r="S42" s="151">
        <f>S40/S38</f>
        <v>0.16593503072870941</v>
      </c>
      <c r="T42" s="151"/>
      <c r="U42" s="11"/>
      <c r="V42" s="8"/>
    </row>
    <row r="43" spans="1:22" s="1" customFormat="1" x14ac:dyDescent="0.2">
      <c r="A43" s="8"/>
      <c r="C43" s="51">
        <v>7.89</v>
      </c>
      <c r="D43" s="51">
        <v>3.57</v>
      </c>
      <c r="E43" s="51">
        <v>1.81</v>
      </c>
      <c r="F43" s="51">
        <v>1.1100000000000001</v>
      </c>
      <c r="G43" s="51">
        <v>0.73</v>
      </c>
      <c r="H43" s="51">
        <v>0.5</v>
      </c>
      <c r="I43" s="51">
        <v>0.36</v>
      </c>
      <c r="J43" s="51">
        <v>0.28999999999999998</v>
      </c>
      <c r="K43" s="51">
        <v>0.25</v>
      </c>
      <c r="L43" s="10"/>
      <c r="M43" s="154"/>
      <c r="N43" s="155"/>
      <c r="O43" s="155"/>
      <c r="P43" s="156" t="s">
        <v>15</v>
      </c>
      <c r="Q43" s="156"/>
      <c r="R43" s="156"/>
      <c r="S43" s="145">
        <f>S40/S41</f>
        <v>2.6615969581749048E-2</v>
      </c>
      <c r="T43" s="145"/>
      <c r="U43" s="14"/>
      <c r="V43" s="8"/>
    </row>
    <row r="44" spans="1:22" s="1" customFormat="1" ht="12.75" x14ac:dyDescent="0.2">
      <c r="A44" s="12"/>
      <c r="B44" s="18"/>
      <c r="C44" s="51">
        <v>7.19</v>
      </c>
      <c r="D44" s="51">
        <v>3.46</v>
      </c>
      <c r="E44" s="51">
        <v>1.81</v>
      </c>
      <c r="F44" s="51">
        <v>1.05</v>
      </c>
      <c r="G44" s="51">
        <v>0.7</v>
      </c>
      <c r="H44" s="51">
        <v>0.48</v>
      </c>
      <c r="I44" s="51">
        <v>0.35</v>
      </c>
      <c r="J44" s="51">
        <v>0.26</v>
      </c>
      <c r="K44" s="51">
        <v>0.21</v>
      </c>
      <c r="L44" s="10"/>
      <c r="M44" s="143" t="s">
        <v>13</v>
      </c>
      <c r="N44" s="144"/>
      <c r="O44" s="144"/>
      <c r="P44" s="144"/>
      <c r="Q44" s="144"/>
      <c r="R44" s="144"/>
      <c r="S44" s="145">
        <f>(COUNTIF(C38:K44,"&gt;2")/COUNT(C38:K44))*100</f>
        <v>17.460317460317459</v>
      </c>
      <c r="T44" s="145"/>
      <c r="U44" s="14" t="s">
        <v>5</v>
      </c>
      <c r="V44" s="8"/>
    </row>
    <row r="45" spans="1:22" s="1" customFormat="1" x14ac:dyDescent="0.2">
      <c r="A45" s="137" t="s">
        <v>12</v>
      </c>
      <c r="B45" s="137"/>
      <c r="C45" s="55">
        <f>AVERAGE(C38:C44)</f>
        <v>4.1614285714285719</v>
      </c>
      <c r="D45" s="55">
        <f t="shared" ref="D45:K45" si="3">AVERAGE(D38:D44)</f>
        <v>2.5171428571428573</v>
      </c>
      <c r="E45" s="55">
        <f t="shared" si="3"/>
        <v>1.5542857142857145</v>
      </c>
      <c r="F45" s="55">
        <f t="shared" si="3"/>
        <v>1.0228571428571429</v>
      </c>
      <c r="G45" s="55">
        <f t="shared" si="3"/>
        <v>0.72</v>
      </c>
      <c r="H45" s="55">
        <f t="shared" si="3"/>
        <v>0.50571428571428567</v>
      </c>
      <c r="I45" s="55">
        <f t="shared" si="3"/>
        <v>0.36857142857142861</v>
      </c>
      <c r="J45" s="55">
        <f t="shared" si="3"/>
        <v>0.28857142857142865</v>
      </c>
      <c r="K45" s="55">
        <f t="shared" si="3"/>
        <v>0.25142857142857145</v>
      </c>
      <c r="L45" s="15"/>
      <c r="M45" s="8"/>
      <c r="N45" s="8"/>
      <c r="O45" s="8"/>
      <c r="P45" s="8"/>
      <c r="Q45" s="8"/>
      <c r="R45" s="8"/>
      <c r="S45" s="7"/>
      <c r="T45" s="7"/>
      <c r="U45" s="8"/>
      <c r="V45" s="8"/>
    </row>
    <row r="46" spans="1:22" s="1" customFormat="1" x14ac:dyDescent="0.2">
      <c r="A46" s="7"/>
      <c r="B46" s="7"/>
      <c r="C46" s="56"/>
      <c r="D46" s="56"/>
      <c r="E46" s="56"/>
      <c r="F46" s="56"/>
      <c r="G46" s="56"/>
      <c r="H46" s="56"/>
      <c r="I46" s="56"/>
      <c r="J46" s="56"/>
      <c r="K46" s="56"/>
      <c r="L46" s="8"/>
      <c r="M46" s="8"/>
      <c r="N46" s="8"/>
      <c r="O46" s="8"/>
      <c r="P46" s="8"/>
      <c r="Q46" s="8"/>
      <c r="R46" s="8"/>
      <c r="S46" s="7"/>
      <c r="T46" s="7"/>
      <c r="U46" s="8"/>
      <c r="V46" s="8"/>
    </row>
    <row r="47" spans="1:22" s="1" customFormat="1" x14ac:dyDescent="0.2">
      <c r="A47" s="9" t="s">
        <v>3</v>
      </c>
      <c r="B47" s="16"/>
      <c r="C47" s="58">
        <v>3</v>
      </c>
      <c r="D47" s="58">
        <v>2.17</v>
      </c>
      <c r="E47" s="58">
        <v>1.46</v>
      </c>
      <c r="F47" s="58">
        <v>1.04</v>
      </c>
      <c r="G47" s="58">
        <v>0.8</v>
      </c>
      <c r="H47" s="58">
        <v>0.61</v>
      </c>
      <c r="I47" s="58">
        <v>0.48</v>
      </c>
      <c r="J47" s="58">
        <v>0.37</v>
      </c>
      <c r="K47" s="58">
        <v>0.3</v>
      </c>
      <c r="L47" s="10"/>
      <c r="M47" s="146" t="s">
        <v>11</v>
      </c>
      <c r="N47" s="147"/>
      <c r="O47" s="147"/>
      <c r="P47" s="150" t="s">
        <v>6</v>
      </c>
      <c r="Q47" s="150"/>
      <c r="R47" s="150"/>
      <c r="S47" s="151">
        <f>AVERAGE(C47:K53)</f>
        <v>1.4257142857142859</v>
      </c>
      <c r="T47" s="151"/>
      <c r="U47" s="11" t="s">
        <v>5</v>
      </c>
      <c r="V47" s="8"/>
    </row>
    <row r="48" spans="1:22" s="1" customFormat="1" ht="12.75" x14ac:dyDescent="0.2">
      <c r="A48" s="12"/>
      <c r="B48" s="18"/>
      <c r="C48" s="58">
        <v>4.84</v>
      </c>
      <c r="D48" s="58">
        <v>2.4500000000000002</v>
      </c>
      <c r="E48" s="58">
        <v>1.58</v>
      </c>
      <c r="F48" s="58">
        <v>1.1000000000000001</v>
      </c>
      <c r="G48" s="58">
        <v>0.87</v>
      </c>
      <c r="H48" s="58">
        <v>0.64</v>
      </c>
      <c r="I48" s="58">
        <v>0.49</v>
      </c>
      <c r="J48" s="58">
        <v>0.39</v>
      </c>
      <c r="K48" s="58">
        <v>0.31</v>
      </c>
      <c r="L48" s="10"/>
      <c r="M48" s="148"/>
      <c r="N48" s="149"/>
      <c r="O48" s="149"/>
      <c r="P48" s="152" t="s">
        <v>9</v>
      </c>
      <c r="Q48" s="152"/>
      <c r="R48" s="152"/>
      <c r="S48" s="153">
        <f>MEDIAN(C47:K53)</f>
        <v>0.9</v>
      </c>
      <c r="T48" s="153"/>
      <c r="U48" s="13" t="s">
        <v>5</v>
      </c>
      <c r="V48" s="8"/>
    </row>
    <row r="49" spans="1:22" s="1" customFormat="1" ht="12.75" x14ac:dyDescent="0.2">
      <c r="A49" s="12"/>
      <c r="B49" s="18"/>
      <c r="C49" s="58">
        <v>4.0599999999999996</v>
      </c>
      <c r="D49" s="58">
        <v>2.29</v>
      </c>
      <c r="E49" s="58">
        <v>1.56</v>
      </c>
      <c r="F49" s="58">
        <v>1.2</v>
      </c>
      <c r="G49" s="58">
        <v>0.91</v>
      </c>
      <c r="H49" s="58">
        <v>0.68</v>
      </c>
      <c r="I49" s="58">
        <v>0.52</v>
      </c>
      <c r="J49" s="58">
        <v>0.41</v>
      </c>
      <c r="K49" s="58">
        <v>0.34</v>
      </c>
      <c r="L49" s="10"/>
      <c r="M49" s="148"/>
      <c r="N49" s="149"/>
      <c r="O49" s="149"/>
      <c r="P49" s="152" t="s">
        <v>10</v>
      </c>
      <c r="Q49" s="152"/>
      <c r="R49" s="152"/>
      <c r="S49" s="153">
        <f>SMALL(C47:K53,1)</f>
        <v>0.27</v>
      </c>
      <c r="T49" s="153"/>
      <c r="U49" s="13" t="s">
        <v>5</v>
      </c>
      <c r="V49" s="8"/>
    </row>
    <row r="50" spans="1:22" s="1" customFormat="1" ht="12.75" x14ac:dyDescent="0.2">
      <c r="A50" s="12"/>
      <c r="B50" s="18"/>
      <c r="C50" s="58">
        <v>0.96</v>
      </c>
      <c r="D50" s="58">
        <v>1.86</v>
      </c>
      <c r="E50" s="58">
        <v>1.71</v>
      </c>
      <c r="F50" s="58">
        <v>1.25</v>
      </c>
      <c r="G50" s="58">
        <v>0.92</v>
      </c>
      <c r="H50" s="58">
        <v>0.68</v>
      </c>
      <c r="I50" s="58">
        <v>0.52</v>
      </c>
      <c r="J50" s="58">
        <v>0.42</v>
      </c>
      <c r="K50" s="58">
        <v>0.35</v>
      </c>
      <c r="L50" s="10"/>
      <c r="M50" s="148"/>
      <c r="N50" s="149"/>
      <c r="O50" s="149"/>
      <c r="P50" s="152" t="s">
        <v>8</v>
      </c>
      <c r="Q50" s="152"/>
      <c r="R50" s="152"/>
      <c r="S50" s="153">
        <f>LARGE(C47:K53,1)</f>
        <v>8.18</v>
      </c>
      <c r="T50" s="153"/>
      <c r="U50" s="13" t="s">
        <v>5</v>
      </c>
      <c r="V50" s="8"/>
    </row>
    <row r="51" spans="1:22" s="1" customFormat="1" ht="12.75" x14ac:dyDescent="0.2">
      <c r="A51" s="12"/>
      <c r="B51" s="18"/>
      <c r="C51" s="58">
        <v>2.21</v>
      </c>
      <c r="D51" s="58">
        <v>2.77</v>
      </c>
      <c r="E51" s="58">
        <v>1.87</v>
      </c>
      <c r="F51" s="58">
        <v>1.29</v>
      </c>
      <c r="G51" s="58">
        <v>0.92</v>
      </c>
      <c r="H51" s="58">
        <v>0.67</v>
      </c>
      <c r="I51" s="58">
        <v>0.51</v>
      </c>
      <c r="J51" s="58">
        <v>0.4</v>
      </c>
      <c r="K51" s="58">
        <v>0.34</v>
      </c>
      <c r="L51" s="10"/>
      <c r="M51" s="146" t="s">
        <v>7</v>
      </c>
      <c r="N51" s="147"/>
      <c r="O51" s="147"/>
      <c r="P51" s="150" t="s">
        <v>14</v>
      </c>
      <c r="Q51" s="150"/>
      <c r="R51" s="150"/>
      <c r="S51" s="151">
        <f>S49/S47</f>
        <v>0.18937875751503006</v>
      </c>
      <c r="T51" s="151"/>
      <c r="U51" s="11"/>
      <c r="V51" s="8"/>
    </row>
    <row r="52" spans="1:22" s="1" customFormat="1" x14ac:dyDescent="0.2">
      <c r="A52" s="8"/>
      <c r="C52" s="58">
        <v>8.18</v>
      </c>
      <c r="D52" s="58">
        <v>3.81</v>
      </c>
      <c r="E52" s="58">
        <v>2.02</v>
      </c>
      <c r="F52" s="58">
        <v>1.28</v>
      </c>
      <c r="G52" s="58">
        <v>0.9</v>
      </c>
      <c r="H52" s="58">
        <v>0.65</v>
      </c>
      <c r="I52" s="58">
        <v>0.49</v>
      </c>
      <c r="J52" s="58">
        <v>0.38</v>
      </c>
      <c r="K52" s="58">
        <v>0.32</v>
      </c>
      <c r="L52" s="10"/>
      <c r="M52" s="154"/>
      <c r="N52" s="155"/>
      <c r="O52" s="155"/>
      <c r="P52" s="156" t="s">
        <v>15</v>
      </c>
      <c r="Q52" s="156"/>
      <c r="R52" s="156"/>
      <c r="S52" s="145">
        <f>S49/S50</f>
        <v>3.300733496332519E-2</v>
      </c>
      <c r="T52" s="145"/>
      <c r="U52" s="14"/>
      <c r="V52" s="8"/>
    </row>
    <row r="53" spans="1:22" s="1" customFormat="1" ht="12.75" x14ac:dyDescent="0.2">
      <c r="A53" s="12"/>
      <c r="B53" s="18"/>
      <c r="C53" s="58">
        <v>7.73</v>
      </c>
      <c r="D53" s="58">
        <v>3.69</v>
      </c>
      <c r="E53" s="58">
        <v>2.0299999999999998</v>
      </c>
      <c r="F53" s="58">
        <v>1.23</v>
      </c>
      <c r="G53" s="58">
        <v>0.86</v>
      </c>
      <c r="H53" s="58">
        <v>0.62</v>
      </c>
      <c r="I53" s="58">
        <v>0.48</v>
      </c>
      <c r="J53" s="58">
        <v>0.36</v>
      </c>
      <c r="K53" s="58">
        <v>0.27</v>
      </c>
      <c r="L53" s="10"/>
      <c r="M53" s="143" t="s">
        <v>13</v>
      </c>
      <c r="N53" s="144"/>
      <c r="O53" s="144"/>
      <c r="P53" s="144"/>
      <c r="Q53" s="144"/>
      <c r="R53" s="144"/>
      <c r="S53" s="145">
        <f>(COUNTIF(C47:K53,"&gt;2")/COUNT(C47:K53))*100</f>
        <v>22.222222222222221</v>
      </c>
      <c r="T53" s="145"/>
      <c r="U53" s="14" t="s">
        <v>5</v>
      </c>
      <c r="V53" s="8"/>
    </row>
    <row r="54" spans="1:22" s="1" customFormat="1" x14ac:dyDescent="0.2">
      <c r="A54" s="137" t="s">
        <v>12</v>
      </c>
      <c r="B54" s="137"/>
      <c r="C54" s="55">
        <f>AVERAGE(C47:C53)</f>
        <v>4.4257142857142862</v>
      </c>
      <c r="D54" s="55">
        <f t="shared" ref="D54:K54" si="4">AVERAGE(D47:D53)</f>
        <v>2.7199999999999998</v>
      </c>
      <c r="E54" s="55">
        <f t="shared" si="4"/>
        <v>1.7471428571428569</v>
      </c>
      <c r="F54" s="55">
        <f t="shared" si="4"/>
        <v>1.1985714285714286</v>
      </c>
      <c r="G54" s="55">
        <f t="shared" si="4"/>
        <v>0.8828571428571429</v>
      </c>
      <c r="H54" s="55">
        <f t="shared" si="4"/>
        <v>0.65</v>
      </c>
      <c r="I54" s="55">
        <f t="shared" si="4"/>
        <v>0.49857142857142855</v>
      </c>
      <c r="J54" s="55">
        <f t="shared" si="4"/>
        <v>0.38999999999999996</v>
      </c>
      <c r="K54" s="55">
        <f t="shared" si="4"/>
        <v>0.31857142857142856</v>
      </c>
      <c r="L54" s="15"/>
      <c r="M54" s="8"/>
      <c r="N54" s="8"/>
      <c r="O54" s="8"/>
      <c r="P54" s="8"/>
      <c r="Q54" s="8"/>
      <c r="R54" s="8"/>
      <c r="S54" s="7"/>
      <c r="T54" s="7"/>
      <c r="U54" s="8"/>
      <c r="V54" s="8"/>
    </row>
    <row r="55" spans="1:22" s="1" customFormat="1" x14ac:dyDescent="0.2">
      <c r="A55" s="7"/>
      <c r="B55" s="7"/>
      <c r="C55" s="56"/>
      <c r="D55" s="56"/>
      <c r="E55" s="56"/>
      <c r="F55" s="56"/>
      <c r="G55" s="56"/>
      <c r="H55" s="56"/>
      <c r="I55" s="56"/>
      <c r="J55" s="56"/>
      <c r="K55" s="56"/>
      <c r="L55" s="8"/>
      <c r="M55" s="8"/>
      <c r="N55" s="8"/>
      <c r="O55" s="8"/>
      <c r="P55" s="8"/>
      <c r="Q55" s="8"/>
      <c r="R55" s="8"/>
      <c r="S55" s="7"/>
      <c r="T55" s="7"/>
      <c r="U55" s="8"/>
      <c r="V55" s="8"/>
    </row>
    <row r="56" spans="1:22" s="1" customFormat="1" x14ac:dyDescent="0.2">
      <c r="A56" s="9" t="s">
        <v>4</v>
      </c>
      <c r="B56" s="17">
        <v>6.62</v>
      </c>
      <c r="C56" s="58">
        <v>4.12</v>
      </c>
      <c r="D56" s="58">
        <v>3.18</v>
      </c>
      <c r="E56" s="58">
        <v>2.21</v>
      </c>
      <c r="F56" s="58">
        <v>1.47</v>
      </c>
      <c r="G56" s="58">
        <v>1.06</v>
      </c>
      <c r="H56" s="58">
        <v>0.82</v>
      </c>
      <c r="I56" s="58">
        <v>0.67</v>
      </c>
      <c r="J56" s="58">
        <v>0.54</v>
      </c>
      <c r="K56" s="58">
        <v>0.47</v>
      </c>
      <c r="L56" s="10"/>
      <c r="M56" s="146" t="s">
        <v>11</v>
      </c>
      <c r="N56" s="147"/>
      <c r="O56" s="147"/>
      <c r="P56" s="150" t="s">
        <v>6</v>
      </c>
      <c r="Q56" s="150"/>
      <c r="R56" s="150"/>
      <c r="S56" s="151">
        <f>AVERAGE(C56:K62)</f>
        <v>1.8301587301587294</v>
      </c>
      <c r="T56" s="151"/>
      <c r="U56" s="11" t="s">
        <v>5</v>
      </c>
      <c r="V56" s="8"/>
    </row>
    <row r="57" spans="1:22" s="1" customFormat="1" ht="12.75" x14ac:dyDescent="0.2">
      <c r="A57" s="12"/>
      <c r="B57" s="17">
        <v>7.59</v>
      </c>
      <c r="C57" s="58">
        <v>7.98</v>
      </c>
      <c r="D57" s="58">
        <v>4.05</v>
      </c>
      <c r="E57" s="58">
        <v>2.52</v>
      </c>
      <c r="F57" s="58">
        <v>1.63</v>
      </c>
      <c r="G57" s="58">
        <v>1.1399999999999999</v>
      </c>
      <c r="H57" s="58">
        <v>0.87</v>
      </c>
      <c r="I57" s="58">
        <v>0.69</v>
      </c>
      <c r="J57" s="58">
        <v>0.56999999999999995</v>
      </c>
      <c r="K57" s="58">
        <v>0.48</v>
      </c>
      <c r="L57" s="10"/>
      <c r="M57" s="148"/>
      <c r="N57" s="149"/>
      <c r="O57" s="149"/>
      <c r="P57" s="152" t="s">
        <v>9</v>
      </c>
      <c r="Q57" s="152"/>
      <c r="R57" s="152"/>
      <c r="S57" s="153">
        <f>MEDIAN(C56:K62)</f>
        <v>1.1399999999999999</v>
      </c>
      <c r="T57" s="153"/>
      <c r="U57" s="13" t="s">
        <v>5</v>
      </c>
      <c r="V57" s="8"/>
    </row>
    <row r="58" spans="1:22" s="1" customFormat="1" ht="12.75" x14ac:dyDescent="0.2">
      <c r="A58" s="12"/>
      <c r="B58" s="17">
        <v>3.15</v>
      </c>
      <c r="C58" s="58">
        <v>6.35</v>
      </c>
      <c r="D58" s="58">
        <v>3.62</v>
      </c>
      <c r="E58" s="58">
        <v>2.44</v>
      </c>
      <c r="F58" s="58">
        <v>1.71</v>
      </c>
      <c r="G58" s="58">
        <v>1.23</v>
      </c>
      <c r="H58" s="58">
        <v>0.91</v>
      </c>
      <c r="I58" s="58">
        <v>0.72</v>
      </c>
      <c r="J58" s="58">
        <v>0.6</v>
      </c>
      <c r="K58" s="58">
        <v>0.51</v>
      </c>
      <c r="L58" s="10"/>
      <c r="M58" s="148"/>
      <c r="N58" s="149"/>
      <c r="O58" s="149"/>
      <c r="P58" s="152" t="s">
        <v>10</v>
      </c>
      <c r="Q58" s="152"/>
      <c r="R58" s="152"/>
      <c r="S58" s="153">
        <f>SMALL(C56:K62,1)</f>
        <v>0.41</v>
      </c>
      <c r="T58" s="153"/>
      <c r="U58" s="13" t="s">
        <v>5</v>
      </c>
      <c r="V58" s="8"/>
    </row>
    <row r="59" spans="1:22" s="1" customFormat="1" ht="12.75" x14ac:dyDescent="0.2">
      <c r="A59" s="12"/>
      <c r="B59" s="17">
        <v>0.5</v>
      </c>
      <c r="C59" s="58">
        <v>1.05</v>
      </c>
      <c r="D59" s="58">
        <v>2.62</v>
      </c>
      <c r="E59" s="58">
        <v>2.36</v>
      </c>
      <c r="F59" s="58">
        <v>1.67</v>
      </c>
      <c r="G59" s="58">
        <v>1.21</v>
      </c>
      <c r="H59" s="58">
        <v>0.91</v>
      </c>
      <c r="I59" s="58">
        <v>0.73</v>
      </c>
      <c r="J59" s="58">
        <v>0.6</v>
      </c>
      <c r="K59" s="58">
        <v>0.52</v>
      </c>
      <c r="L59" s="10"/>
      <c r="M59" s="148"/>
      <c r="N59" s="149"/>
      <c r="O59" s="149"/>
      <c r="P59" s="152" t="s">
        <v>8</v>
      </c>
      <c r="Q59" s="152"/>
      <c r="R59" s="152"/>
      <c r="S59" s="153">
        <f>LARGE(C56:K62,1)</f>
        <v>7.98</v>
      </c>
      <c r="T59" s="153"/>
      <c r="U59" s="13" t="s">
        <v>5</v>
      </c>
      <c r="V59" s="8"/>
    </row>
    <row r="60" spans="1:22" s="1" customFormat="1" ht="12.75" x14ac:dyDescent="0.2">
      <c r="A60" s="12"/>
      <c r="B60" s="17">
        <v>4.95</v>
      </c>
      <c r="C60" s="58">
        <v>2.13</v>
      </c>
      <c r="D60" s="58">
        <v>2.83</v>
      </c>
      <c r="E60" s="58">
        <v>2.3199999999999998</v>
      </c>
      <c r="F60" s="58">
        <v>1.68</v>
      </c>
      <c r="G60" s="58">
        <v>1.22</v>
      </c>
      <c r="H60" s="58">
        <v>0.92</v>
      </c>
      <c r="I60" s="58">
        <v>0.71</v>
      </c>
      <c r="J60" s="58">
        <v>0.57999999999999996</v>
      </c>
      <c r="K60" s="58">
        <v>0.5</v>
      </c>
      <c r="L60" s="10"/>
      <c r="M60" s="146" t="s">
        <v>7</v>
      </c>
      <c r="N60" s="147"/>
      <c r="O60" s="147"/>
      <c r="P60" s="150" t="s">
        <v>14</v>
      </c>
      <c r="Q60" s="150"/>
      <c r="R60" s="150"/>
      <c r="S60" s="151">
        <f>S58/S56</f>
        <v>0.22402428447528194</v>
      </c>
      <c r="T60" s="151"/>
      <c r="U60" s="11"/>
      <c r="V60" s="8"/>
    </row>
    <row r="61" spans="1:22" s="1" customFormat="1" x14ac:dyDescent="0.2">
      <c r="A61" s="8"/>
      <c r="B61" s="8"/>
      <c r="C61" s="58">
        <v>7.44</v>
      </c>
      <c r="D61" s="58">
        <v>3.79</v>
      </c>
      <c r="E61" s="58">
        <v>2.46</v>
      </c>
      <c r="F61" s="58">
        <v>1.69</v>
      </c>
      <c r="G61" s="58">
        <v>1.2</v>
      </c>
      <c r="H61" s="58">
        <v>0.89</v>
      </c>
      <c r="I61" s="58">
        <v>0.7</v>
      </c>
      <c r="J61" s="58">
        <v>0.56000000000000005</v>
      </c>
      <c r="K61" s="58">
        <v>0.48</v>
      </c>
      <c r="L61" s="10"/>
      <c r="M61" s="154"/>
      <c r="N61" s="155"/>
      <c r="O61" s="155"/>
      <c r="P61" s="156" t="s">
        <v>15</v>
      </c>
      <c r="Q61" s="156"/>
      <c r="R61" s="156"/>
      <c r="S61" s="145">
        <f>S58/S59</f>
        <v>5.1378446115288218E-2</v>
      </c>
      <c r="T61" s="145"/>
      <c r="U61" s="14"/>
      <c r="V61" s="8"/>
    </row>
    <row r="62" spans="1:22" s="1" customFormat="1" ht="12.75" x14ac:dyDescent="0.2">
      <c r="A62" s="12"/>
      <c r="B62" s="17">
        <v>4.8899999999999997</v>
      </c>
      <c r="C62" s="58">
        <v>7.47</v>
      </c>
      <c r="D62" s="58">
        <v>3.89</v>
      </c>
      <c r="E62" s="58">
        <v>2.42</v>
      </c>
      <c r="F62" s="58">
        <v>1.6</v>
      </c>
      <c r="G62" s="58">
        <v>1.1399999999999999</v>
      </c>
      <c r="H62" s="58">
        <v>0.85</v>
      </c>
      <c r="I62" s="58">
        <v>0.67</v>
      </c>
      <c r="J62" s="58">
        <v>0.52</v>
      </c>
      <c r="K62" s="58">
        <v>0.41</v>
      </c>
      <c r="L62" s="10"/>
      <c r="M62" s="143" t="s">
        <v>13</v>
      </c>
      <c r="N62" s="144"/>
      <c r="O62" s="144"/>
      <c r="P62" s="144"/>
      <c r="Q62" s="144"/>
      <c r="R62" s="144"/>
      <c r="S62" s="145">
        <f>(COUNTIF(C56:K62,"&gt;2")/COUNT(C56:K62))*100</f>
        <v>31.746031746031743</v>
      </c>
      <c r="T62" s="145"/>
      <c r="U62" s="14" t="s">
        <v>5</v>
      </c>
      <c r="V62" s="8"/>
    </row>
    <row r="63" spans="1:22" s="1" customFormat="1" x14ac:dyDescent="0.2">
      <c r="A63" s="137" t="s">
        <v>12</v>
      </c>
      <c r="B63" s="137"/>
      <c r="C63" s="55">
        <f>AVERAGE(C56:C62)</f>
        <v>5.2200000000000006</v>
      </c>
      <c r="D63" s="55">
        <f t="shared" ref="D63:K63" si="5">AVERAGE(D56:D62)</f>
        <v>3.4257142857142862</v>
      </c>
      <c r="E63" s="55">
        <f t="shared" si="5"/>
        <v>2.3899999999999997</v>
      </c>
      <c r="F63" s="55">
        <f t="shared" si="5"/>
        <v>1.6357142857142857</v>
      </c>
      <c r="G63" s="55">
        <f t="shared" si="5"/>
        <v>1.1714285714285715</v>
      </c>
      <c r="H63" s="55">
        <f t="shared" si="5"/>
        <v>0.88142857142857145</v>
      </c>
      <c r="I63" s="55">
        <f t="shared" si="5"/>
        <v>0.69857142857142851</v>
      </c>
      <c r="J63" s="55">
        <f t="shared" si="5"/>
        <v>0.56714285714285717</v>
      </c>
      <c r="K63" s="55">
        <f t="shared" si="5"/>
        <v>0.48142857142857143</v>
      </c>
      <c r="L63" s="15"/>
      <c r="M63" s="8"/>
      <c r="N63" s="8"/>
      <c r="O63" s="8"/>
      <c r="P63" s="8"/>
      <c r="Q63" s="8"/>
      <c r="R63" s="8"/>
      <c r="S63" s="7"/>
      <c r="T63" s="7"/>
      <c r="U63" s="8"/>
      <c r="V63" s="8"/>
    </row>
    <row r="64" spans="1:22" hidden="1" x14ac:dyDescent="0.2"/>
  </sheetData>
  <mergeCells count="91">
    <mergeCell ref="A17:B17"/>
    <mergeCell ref="N17:U17"/>
    <mergeCell ref="A18:D18"/>
    <mergeCell ref="N18:P18"/>
    <mergeCell ref="Q18:S18"/>
    <mergeCell ref="T18:U18"/>
    <mergeCell ref="M26:R26"/>
    <mergeCell ref="S26:T26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M24:O25"/>
    <mergeCell ref="P24:R24"/>
    <mergeCell ref="S24:T24"/>
    <mergeCell ref="P25:R25"/>
    <mergeCell ref="S25:T25"/>
    <mergeCell ref="M35:R35"/>
    <mergeCell ref="S35:T35"/>
    <mergeCell ref="A27:B27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33:O34"/>
    <mergeCell ref="P33:R33"/>
    <mergeCell ref="S33:T33"/>
    <mergeCell ref="P34:R34"/>
    <mergeCell ref="S34:T34"/>
    <mergeCell ref="M44:R44"/>
    <mergeCell ref="S44:T44"/>
    <mergeCell ref="A36:B36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42:O43"/>
    <mergeCell ref="P42:R42"/>
    <mergeCell ref="S42:T42"/>
    <mergeCell ref="P43:R43"/>
    <mergeCell ref="S43:T43"/>
    <mergeCell ref="M53:R53"/>
    <mergeCell ref="S53:T53"/>
    <mergeCell ref="A45:B45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51:O52"/>
    <mergeCell ref="P51:R51"/>
    <mergeCell ref="S51:T51"/>
    <mergeCell ref="P52:R52"/>
    <mergeCell ref="S52:T52"/>
    <mergeCell ref="A54:B54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A63:B63"/>
    <mergeCell ref="M60:O61"/>
    <mergeCell ref="P60:R60"/>
    <mergeCell ref="S60:T60"/>
    <mergeCell ref="P61:R61"/>
    <mergeCell ref="S61:T61"/>
    <mergeCell ref="M62:R62"/>
    <mergeCell ref="S62:T62"/>
  </mergeCells>
  <conditionalFormatting sqref="C20:K26 C29:K35 C38:K44 C47:K53 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T18">
      <formula1>"TH,TV"</formula1>
    </dataValidation>
    <dataValidation type="list" allowBlank="1" showInputMessage="1" showErrorMessage="1" sqref="N18">
      <formula1>"Rum A, Rum B, Køkken"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64"/>
  <sheetViews>
    <sheetView zoomScaleNormal="100" zoomScaleSheetLayoutView="100" zoomScalePageLayoutView="70" workbookViewId="0">
      <selection activeCell="P57" sqref="P57:R57"/>
    </sheetView>
  </sheetViews>
  <sheetFormatPr defaultColWidth="0" defaultRowHeight="11.25" customHeight="1" zeroHeight="1" x14ac:dyDescent="0.2"/>
  <cols>
    <col min="1" max="1" width="6.5703125" style="5" customWidth="1"/>
    <col min="2" max="2" width="1" style="3" customWidth="1"/>
    <col min="3" max="11" width="4.85546875" style="57" customWidth="1"/>
    <col min="12" max="12" width="3.7109375" style="4" customWidth="1"/>
    <col min="13" max="13" width="5.28515625" style="4" customWidth="1"/>
    <col min="14" max="18" width="3.85546875" style="4" customWidth="1"/>
    <col min="19" max="20" width="3.28515625" style="3" customWidth="1"/>
    <col min="21" max="21" width="2.28515625" style="4" customWidth="1"/>
    <col min="22" max="22" width="1.42578125" style="4" customWidth="1"/>
    <col min="23" max="23" width="0" style="4" hidden="1" customWidth="1"/>
    <col min="24" max="16383" width="9.140625" style="4" hidden="1"/>
    <col min="16384" max="16384" width="81" style="4" hidden="1" customWidth="1"/>
  </cols>
  <sheetData>
    <row r="1" spans="2:22" x14ac:dyDescent="0.2">
      <c r="B1" s="5"/>
      <c r="C1" s="52"/>
      <c r="D1" s="52"/>
      <c r="E1" s="52"/>
      <c r="F1" s="52"/>
      <c r="G1" s="52"/>
      <c r="H1" s="52"/>
      <c r="I1" s="52"/>
      <c r="J1" s="52"/>
      <c r="K1" s="52"/>
      <c r="L1" s="6"/>
      <c r="M1" s="6"/>
      <c r="N1" s="6"/>
      <c r="O1" s="6"/>
      <c r="P1" s="6"/>
      <c r="Q1" s="6"/>
      <c r="R1" s="6"/>
      <c r="S1" s="5"/>
      <c r="T1" s="5"/>
      <c r="U1" s="6"/>
      <c r="V1" s="6"/>
    </row>
    <row r="2" spans="2:22" x14ac:dyDescent="0.2">
      <c r="B2" s="5"/>
      <c r="C2" s="52"/>
      <c r="D2" s="52"/>
      <c r="E2" s="52"/>
      <c r="F2" s="52"/>
      <c r="G2" s="52"/>
      <c r="H2" s="52"/>
      <c r="I2" s="52"/>
      <c r="J2" s="52"/>
      <c r="K2" s="52"/>
      <c r="L2" s="6"/>
      <c r="M2" s="6"/>
      <c r="N2" s="6"/>
      <c r="O2" s="6"/>
      <c r="P2" s="6"/>
      <c r="Q2" s="6"/>
      <c r="R2" s="6"/>
      <c r="S2" s="5"/>
      <c r="T2" s="5"/>
      <c r="U2" s="6"/>
      <c r="V2" s="6"/>
    </row>
    <row r="3" spans="2:22" x14ac:dyDescent="0.2">
      <c r="B3" s="5"/>
      <c r="C3" s="52"/>
      <c r="D3" s="52"/>
      <c r="E3" s="52"/>
      <c r="F3" s="52"/>
      <c r="G3" s="52"/>
      <c r="H3" s="52"/>
      <c r="I3" s="52"/>
      <c r="J3" s="52"/>
      <c r="K3" s="52"/>
      <c r="L3" s="6"/>
      <c r="M3" s="6"/>
      <c r="N3" s="6"/>
      <c r="O3" s="6"/>
      <c r="P3" s="6"/>
      <c r="Q3" s="6"/>
      <c r="R3" s="6"/>
      <c r="S3" s="5"/>
      <c r="T3" s="5"/>
      <c r="U3" s="6"/>
      <c r="V3" s="6"/>
    </row>
    <row r="4" spans="2:22" x14ac:dyDescent="0.2">
      <c r="B4" s="5"/>
      <c r="C4" s="52"/>
      <c r="D4" s="52"/>
      <c r="E4" s="52"/>
      <c r="F4" s="52"/>
      <c r="G4" s="52"/>
      <c r="H4" s="52"/>
      <c r="I4" s="52"/>
      <c r="J4" s="52"/>
      <c r="K4" s="52"/>
      <c r="L4" s="6"/>
      <c r="M4" s="6"/>
      <c r="N4" s="6"/>
      <c r="O4" s="6"/>
      <c r="P4" s="6"/>
      <c r="Q4" s="6"/>
      <c r="R4" s="6"/>
      <c r="S4" s="5"/>
      <c r="T4" s="5"/>
      <c r="U4" s="6"/>
      <c r="V4" s="6"/>
    </row>
    <row r="5" spans="2:22" x14ac:dyDescent="0.2">
      <c r="B5" s="5"/>
      <c r="C5" s="52"/>
      <c r="D5" s="52"/>
      <c r="E5" s="52"/>
      <c r="F5" s="52"/>
      <c r="G5" s="52"/>
      <c r="H5" s="52"/>
      <c r="I5" s="52"/>
      <c r="J5" s="52"/>
      <c r="K5" s="52"/>
      <c r="L5" s="6"/>
      <c r="M5" s="6"/>
      <c r="N5" s="6"/>
      <c r="O5" s="6"/>
      <c r="P5" s="6"/>
      <c r="Q5" s="6"/>
      <c r="R5" s="6"/>
      <c r="S5" s="5"/>
      <c r="T5" s="5"/>
      <c r="U5" s="6"/>
      <c r="V5" s="6"/>
    </row>
    <row r="6" spans="2:22" x14ac:dyDescent="0.2">
      <c r="B6" s="5"/>
      <c r="C6" s="52"/>
      <c r="D6" s="52"/>
      <c r="E6" s="52"/>
      <c r="F6" s="52"/>
      <c r="G6" s="52"/>
      <c r="H6" s="52"/>
      <c r="I6" s="52"/>
      <c r="J6" s="52"/>
      <c r="K6" s="52"/>
      <c r="L6" s="6"/>
      <c r="M6" s="6"/>
      <c r="N6" s="6"/>
      <c r="O6" s="6"/>
      <c r="P6" s="6"/>
      <c r="Q6" s="6"/>
      <c r="R6" s="6"/>
      <c r="S6" s="5"/>
      <c r="T6" s="5"/>
      <c r="U6" s="6"/>
      <c r="V6" s="6"/>
    </row>
    <row r="7" spans="2:22" x14ac:dyDescent="0.2">
      <c r="B7" s="5"/>
      <c r="C7" s="52"/>
      <c r="D7" s="52"/>
      <c r="E7" s="52"/>
      <c r="F7" s="52"/>
      <c r="G7" s="52"/>
      <c r="H7" s="52"/>
      <c r="I7" s="52"/>
      <c r="J7" s="52"/>
      <c r="K7" s="52"/>
      <c r="L7" s="6"/>
      <c r="M7" s="6"/>
      <c r="N7" s="6"/>
      <c r="O7" s="6"/>
      <c r="P7" s="6"/>
      <c r="Q7" s="6"/>
      <c r="R7" s="6"/>
      <c r="S7" s="5"/>
      <c r="T7" s="5"/>
      <c r="U7" s="6"/>
      <c r="V7" s="6"/>
    </row>
    <row r="8" spans="2:22" x14ac:dyDescent="0.2">
      <c r="B8" s="5"/>
      <c r="C8" s="52"/>
      <c r="D8" s="52"/>
      <c r="E8" s="52"/>
      <c r="F8" s="52"/>
      <c r="G8" s="52"/>
      <c r="H8" s="52"/>
      <c r="I8" s="52"/>
      <c r="J8" s="52"/>
      <c r="K8" s="52"/>
      <c r="L8" s="6"/>
      <c r="M8" s="6"/>
      <c r="N8" s="6"/>
      <c r="O8" s="6"/>
      <c r="P8" s="6"/>
      <c r="Q8" s="6"/>
      <c r="R8" s="6"/>
      <c r="S8" s="5"/>
      <c r="T8" s="5"/>
      <c r="U8" s="6"/>
      <c r="V8" s="6"/>
    </row>
    <row r="9" spans="2:22" x14ac:dyDescent="0.2">
      <c r="B9" s="5"/>
      <c r="C9" s="52"/>
      <c r="D9" s="52"/>
      <c r="E9" s="52"/>
      <c r="F9" s="52"/>
      <c r="G9" s="52"/>
      <c r="H9" s="52"/>
      <c r="I9" s="52"/>
      <c r="J9" s="52"/>
      <c r="K9" s="52"/>
      <c r="L9" s="6"/>
      <c r="M9" s="6"/>
      <c r="N9" s="6"/>
      <c r="O9" s="6"/>
      <c r="P9" s="6"/>
      <c r="Q9" s="6"/>
      <c r="R9" s="6"/>
      <c r="S9" s="5"/>
      <c r="T9" s="5"/>
      <c r="U9" s="6"/>
      <c r="V9" s="6"/>
    </row>
    <row r="10" spans="2:22" x14ac:dyDescent="0.2">
      <c r="B10" s="5"/>
      <c r="C10" s="52"/>
      <c r="D10" s="52"/>
      <c r="E10" s="52"/>
      <c r="F10" s="52"/>
      <c r="G10" s="52"/>
      <c r="H10" s="52"/>
      <c r="I10" s="52"/>
      <c r="J10" s="52"/>
      <c r="K10" s="52"/>
      <c r="L10" s="6"/>
      <c r="M10" s="6"/>
      <c r="N10" s="6"/>
      <c r="O10" s="6"/>
      <c r="P10" s="6"/>
      <c r="Q10" s="6"/>
      <c r="R10" s="6"/>
      <c r="S10" s="5"/>
      <c r="T10" s="5"/>
      <c r="U10" s="6"/>
      <c r="V10" s="6"/>
    </row>
    <row r="11" spans="2:22" x14ac:dyDescent="0.2">
      <c r="B11" s="5"/>
      <c r="C11" s="52"/>
      <c r="D11" s="52"/>
      <c r="E11" s="52"/>
      <c r="F11" s="52"/>
      <c r="G11" s="52"/>
      <c r="H11" s="52"/>
      <c r="I11" s="52"/>
      <c r="J11" s="52"/>
      <c r="K11" s="52"/>
      <c r="L11" s="6"/>
      <c r="M11" s="6"/>
      <c r="N11" s="6"/>
      <c r="O11" s="6"/>
      <c r="P11" s="6"/>
      <c r="Q11" s="6"/>
      <c r="R11" s="6"/>
      <c r="S11" s="5"/>
      <c r="T11" s="5"/>
      <c r="U11" s="6"/>
      <c r="V11" s="6"/>
    </row>
    <row r="12" spans="2:22" x14ac:dyDescent="0.2">
      <c r="B12" s="5"/>
      <c r="C12" s="52"/>
      <c r="D12" s="52"/>
      <c r="E12" s="52"/>
      <c r="F12" s="52"/>
      <c r="G12" s="52"/>
      <c r="H12" s="52"/>
      <c r="I12" s="52"/>
      <c r="J12" s="52"/>
      <c r="K12" s="52"/>
      <c r="L12" s="6"/>
      <c r="M12" s="6"/>
      <c r="N12" s="6"/>
      <c r="O12" s="6"/>
      <c r="P12" s="6"/>
      <c r="Q12" s="6"/>
      <c r="R12" s="6"/>
      <c r="S12" s="5"/>
      <c r="T12" s="5"/>
      <c r="U12" s="6"/>
      <c r="V12" s="6"/>
    </row>
    <row r="13" spans="2:22" x14ac:dyDescent="0.2">
      <c r="B13" s="5"/>
      <c r="C13" s="52"/>
      <c r="D13" s="52"/>
      <c r="E13" s="52"/>
      <c r="F13" s="52"/>
      <c r="G13" s="52"/>
      <c r="H13" s="52"/>
      <c r="I13" s="52"/>
      <c r="J13" s="52"/>
      <c r="K13" s="52"/>
      <c r="L13" s="6"/>
      <c r="M13" s="6"/>
      <c r="N13" s="6"/>
      <c r="O13" s="6"/>
      <c r="P13" s="6"/>
      <c r="Q13" s="6"/>
      <c r="R13" s="6"/>
      <c r="S13" s="5"/>
      <c r="T13" s="5"/>
      <c r="U13" s="6"/>
      <c r="V13" s="6"/>
    </row>
    <row r="14" spans="2:22" x14ac:dyDescent="0.2">
      <c r="B14" s="5"/>
      <c r="C14" s="52"/>
      <c r="D14" s="52"/>
      <c r="E14" s="52"/>
      <c r="F14" s="52"/>
      <c r="G14" s="52"/>
      <c r="H14" s="52"/>
      <c r="I14" s="52"/>
      <c r="J14" s="52"/>
      <c r="K14" s="52"/>
      <c r="L14" s="6"/>
      <c r="M14" s="6"/>
      <c r="N14" s="6"/>
      <c r="O14" s="6"/>
      <c r="P14" s="6"/>
      <c r="Q14" s="6"/>
      <c r="R14" s="6"/>
      <c r="S14" s="5"/>
      <c r="T14" s="5"/>
      <c r="U14" s="6"/>
      <c r="V14" s="6"/>
    </row>
    <row r="15" spans="2:22" x14ac:dyDescent="0.2">
      <c r="B15" s="5"/>
      <c r="C15" s="52"/>
      <c r="D15" s="52"/>
      <c r="E15" s="52"/>
      <c r="F15" s="52"/>
      <c r="G15" s="52"/>
      <c r="H15" s="52"/>
      <c r="I15" s="52"/>
      <c r="J15" s="52"/>
      <c r="K15" s="52"/>
      <c r="L15" s="6"/>
      <c r="M15" s="6"/>
      <c r="N15" s="6"/>
      <c r="O15" s="6"/>
      <c r="P15" s="6"/>
      <c r="Q15" s="6"/>
      <c r="R15" s="6"/>
      <c r="S15" s="5"/>
      <c r="T15" s="5"/>
      <c r="U15" s="6"/>
      <c r="V15" s="6"/>
    </row>
    <row r="16" spans="2:22" x14ac:dyDescent="0.2">
      <c r="B16" s="5"/>
      <c r="C16" s="52"/>
      <c r="D16" s="52"/>
      <c r="E16" s="52"/>
      <c r="F16" s="52"/>
      <c r="G16" s="52"/>
      <c r="H16" s="52"/>
      <c r="I16" s="52"/>
      <c r="J16" s="52"/>
      <c r="K16" s="52"/>
      <c r="L16" s="6"/>
      <c r="M16" s="6"/>
      <c r="N16" s="6"/>
      <c r="O16" s="6"/>
      <c r="P16" s="6"/>
      <c r="Q16" s="6"/>
      <c r="R16" s="6"/>
      <c r="S16" s="5"/>
      <c r="T16" s="5"/>
      <c r="U16" s="6"/>
      <c r="V16" s="6"/>
    </row>
    <row r="17" spans="1:23" s="1" customFormat="1" x14ac:dyDescent="0.2">
      <c r="A17" s="138" t="s">
        <v>25</v>
      </c>
      <c r="B17" s="138"/>
      <c r="C17" s="59">
        <v>0.5</v>
      </c>
      <c r="D17" s="60">
        <f t="shared" ref="D17:K17" si="0">C17+$F$18</f>
        <v>1</v>
      </c>
      <c r="E17" s="60">
        <f t="shared" si="0"/>
        <v>1.5</v>
      </c>
      <c r="F17" s="60">
        <f t="shared" si="0"/>
        <v>2</v>
      </c>
      <c r="G17" s="60">
        <f t="shared" si="0"/>
        <v>2.5</v>
      </c>
      <c r="H17" s="60">
        <f t="shared" si="0"/>
        <v>3</v>
      </c>
      <c r="I17" s="60">
        <f t="shared" si="0"/>
        <v>3.5</v>
      </c>
      <c r="J17" s="60">
        <f t="shared" si="0"/>
        <v>4</v>
      </c>
      <c r="K17" s="60">
        <f t="shared" si="0"/>
        <v>4.5</v>
      </c>
      <c r="L17" s="30" t="s">
        <v>26</v>
      </c>
      <c r="M17" s="31" t="s">
        <v>17</v>
      </c>
      <c r="N17" s="139" t="s">
        <v>44</v>
      </c>
      <c r="O17" s="139"/>
      <c r="P17" s="139"/>
      <c r="Q17" s="139"/>
      <c r="R17" s="139"/>
      <c r="S17" s="139"/>
      <c r="T17" s="139"/>
      <c r="U17" s="139"/>
      <c r="V17" s="8"/>
    </row>
    <row r="18" spans="1:23" s="1" customFormat="1" x14ac:dyDescent="0.2">
      <c r="A18" s="158" t="s">
        <v>24</v>
      </c>
      <c r="B18" s="158"/>
      <c r="C18" s="158"/>
      <c r="D18" s="158"/>
      <c r="E18" s="158"/>
      <c r="F18" s="61">
        <v>0.5</v>
      </c>
      <c r="G18" s="54" t="s">
        <v>21</v>
      </c>
      <c r="H18" s="54"/>
      <c r="I18" s="54"/>
      <c r="J18" s="54"/>
      <c r="K18" s="54"/>
      <c r="L18" s="24"/>
      <c r="M18" s="29" t="s">
        <v>22</v>
      </c>
      <c r="N18" s="140" t="s">
        <v>19</v>
      </c>
      <c r="O18" s="140"/>
      <c r="P18" s="140"/>
      <c r="Q18" s="141" t="s">
        <v>23</v>
      </c>
      <c r="R18" s="141"/>
      <c r="S18" s="141"/>
      <c r="T18" s="140" t="s">
        <v>18</v>
      </c>
      <c r="U18" s="140"/>
      <c r="V18" s="8"/>
    </row>
    <row r="19" spans="1:23" s="1" customFormat="1" x14ac:dyDescent="0.2">
      <c r="A19" s="36"/>
      <c r="B19" s="36"/>
      <c r="C19" s="54"/>
      <c r="D19" s="54"/>
      <c r="E19" s="54"/>
      <c r="F19" s="54"/>
      <c r="G19" s="54"/>
      <c r="H19" s="54"/>
      <c r="I19" s="54"/>
      <c r="J19" s="54"/>
      <c r="K19" s="54"/>
      <c r="L19" s="24"/>
      <c r="M19" s="20"/>
      <c r="N19" s="20"/>
      <c r="O19" s="20"/>
      <c r="P19" s="20"/>
      <c r="Q19" s="20"/>
      <c r="R19" s="20"/>
      <c r="S19" s="35"/>
      <c r="T19" s="35"/>
      <c r="U19" s="20"/>
      <c r="V19" s="8"/>
    </row>
    <row r="20" spans="1:23" s="1" customFormat="1" x14ac:dyDescent="0.2">
      <c r="A20" s="9" t="s">
        <v>0</v>
      </c>
      <c r="B20" s="16"/>
      <c r="C20" s="51">
        <v>2.89</v>
      </c>
      <c r="D20" s="51">
        <v>1.43</v>
      </c>
      <c r="E20" s="51">
        <v>0.71</v>
      </c>
      <c r="F20" s="51">
        <v>0.39</v>
      </c>
      <c r="G20" s="51">
        <v>0.28000000000000003</v>
      </c>
      <c r="H20" s="51">
        <v>0.26</v>
      </c>
      <c r="I20" s="51">
        <v>0.23</v>
      </c>
      <c r="J20" s="51">
        <v>0.18</v>
      </c>
      <c r="K20" s="51">
        <v>0.13</v>
      </c>
      <c r="L20" s="10"/>
      <c r="M20" s="146" t="s">
        <v>11</v>
      </c>
      <c r="N20" s="147"/>
      <c r="O20" s="147"/>
      <c r="P20" s="150" t="s">
        <v>6</v>
      </c>
      <c r="Q20" s="150"/>
      <c r="R20" s="150"/>
      <c r="S20" s="151">
        <f>AVERAGE(C20:K26)</f>
        <v>0.63793650793650791</v>
      </c>
      <c r="T20" s="151"/>
      <c r="U20" s="11" t="s">
        <v>5</v>
      </c>
      <c r="V20" s="8"/>
    </row>
    <row r="21" spans="1:23" s="1" customFormat="1" ht="12.75" x14ac:dyDescent="0.2">
      <c r="A21" s="9"/>
      <c r="B21" s="18"/>
      <c r="C21" s="51">
        <v>3.3</v>
      </c>
      <c r="D21" s="51">
        <v>1.3</v>
      </c>
      <c r="E21" s="51">
        <v>0.67</v>
      </c>
      <c r="F21" s="51">
        <v>0.38</v>
      </c>
      <c r="G21" s="51">
        <v>0.37</v>
      </c>
      <c r="H21" s="51">
        <v>0.3</v>
      </c>
      <c r="I21" s="51">
        <v>0.23</v>
      </c>
      <c r="J21" s="51">
        <v>0.17</v>
      </c>
      <c r="K21" s="51">
        <v>0.14000000000000001</v>
      </c>
      <c r="L21" s="10"/>
      <c r="M21" s="148"/>
      <c r="N21" s="149"/>
      <c r="O21" s="149"/>
      <c r="P21" s="152" t="s">
        <v>9</v>
      </c>
      <c r="Q21" s="152"/>
      <c r="R21" s="152"/>
      <c r="S21" s="153">
        <f>MEDIAN(C20:K26)</f>
        <v>0.3</v>
      </c>
      <c r="T21" s="153"/>
      <c r="U21" s="13" t="s">
        <v>5</v>
      </c>
      <c r="V21" s="8"/>
    </row>
    <row r="22" spans="1:23" s="1" customFormat="1" ht="12.75" x14ac:dyDescent="0.2">
      <c r="A22" s="9"/>
      <c r="B22" s="18"/>
      <c r="C22" s="51">
        <v>1.1499999999999999</v>
      </c>
      <c r="D22" s="51">
        <v>1.24</v>
      </c>
      <c r="E22" s="51">
        <v>0.7</v>
      </c>
      <c r="F22" s="51">
        <v>0.53</v>
      </c>
      <c r="G22" s="51">
        <v>0.39</v>
      </c>
      <c r="H22" s="51">
        <v>0.28000000000000003</v>
      </c>
      <c r="I22" s="51">
        <v>0.2</v>
      </c>
      <c r="J22" s="51">
        <v>0.17</v>
      </c>
      <c r="K22" s="51">
        <v>0.15</v>
      </c>
      <c r="L22" s="10"/>
      <c r="M22" s="148"/>
      <c r="N22" s="149"/>
      <c r="O22" s="149"/>
      <c r="P22" s="152" t="s">
        <v>10</v>
      </c>
      <c r="Q22" s="152"/>
      <c r="R22" s="152"/>
      <c r="S22" s="153">
        <f>SMALL(C20:K26,1)</f>
        <v>0.13</v>
      </c>
      <c r="T22" s="153"/>
      <c r="U22" s="13" t="s">
        <v>5</v>
      </c>
      <c r="V22" s="8"/>
    </row>
    <row r="23" spans="1:23" s="1" customFormat="1" ht="12.75" x14ac:dyDescent="0.2">
      <c r="A23" s="9"/>
      <c r="B23" s="18"/>
      <c r="C23" s="51">
        <v>0.35</v>
      </c>
      <c r="D23" s="51">
        <v>1</v>
      </c>
      <c r="E23" s="51">
        <v>0.88</v>
      </c>
      <c r="F23" s="51">
        <v>0.51</v>
      </c>
      <c r="G23" s="51">
        <v>0.31</v>
      </c>
      <c r="H23" s="51">
        <v>0.25</v>
      </c>
      <c r="I23" s="51">
        <v>0.21</v>
      </c>
      <c r="J23" s="51">
        <v>0.18</v>
      </c>
      <c r="K23" s="51">
        <v>0.17</v>
      </c>
      <c r="L23" s="10"/>
      <c r="M23" s="148"/>
      <c r="N23" s="149"/>
      <c r="O23" s="149"/>
      <c r="P23" s="152" t="s">
        <v>8</v>
      </c>
      <c r="Q23" s="152"/>
      <c r="R23" s="152"/>
      <c r="S23" s="153">
        <f>LARGE(C20:K26,1)</f>
        <v>3.33</v>
      </c>
      <c r="T23" s="153"/>
      <c r="U23" s="13" t="s">
        <v>5</v>
      </c>
      <c r="V23" s="8"/>
    </row>
    <row r="24" spans="1:23" s="1" customFormat="1" ht="12.75" x14ac:dyDescent="0.2">
      <c r="A24" s="9"/>
      <c r="B24" s="18"/>
      <c r="C24" s="51">
        <v>2.77</v>
      </c>
      <c r="D24" s="51">
        <v>1.5</v>
      </c>
      <c r="E24" s="51">
        <v>0.77</v>
      </c>
      <c r="F24" s="51">
        <v>0.41</v>
      </c>
      <c r="G24" s="51">
        <v>0.28000000000000003</v>
      </c>
      <c r="H24" s="51">
        <v>0.24</v>
      </c>
      <c r="I24" s="51">
        <v>0.2</v>
      </c>
      <c r="J24" s="51">
        <v>0.18</v>
      </c>
      <c r="K24" s="51">
        <v>0.16</v>
      </c>
      <c r="L24" s="10"/>
      <c r="M24" s="146" t="s">
        <v>7</v>
      </c>
      <c r="N24" s="147"/>
      <c r="O24" s="147"/>
      <c r="P24" s="150" t="s">
        <v>14</v>
      </c>
      <c r="Q24" s="150"/>
      <c r="R24" s="150"/>
      <c r="S24" s="151">
        <f>S22/S20</f>
        <v>0.20378203533217221</v>
      </c>
      <c r="T24" s="151"/>
      <c r="U24" s="11"/>
      <c r="V24" s="8"/>
    </row>
    <row r="25" spans="1:23" s="1" customFormat="1" x14ac:dyDescent="0.2">
      <c r="A25" s="8"/>
      <c r="C25" s="51">
        <v>3.33</v>
      </c>
      <c r="D25" s="51">
        <v>1.33</v>
      </c>
      <c r="E25" s="51">
        <v>0.69</v>
      </c>
      <c r="F25" s="51">
        <v>0.37</v>
      </c>
      <c r="G25" s="51">
        <v>0.28000000000000003</v>
      </c>
      <c r="H25" s="51">
        <v>0.23</v>
      </c>
      <c r="I25" s="51">
        <v>0.19</v>
      </c>
      <c r="J25" s="51">
        <v>0.16</v>
      </c>
      <c r="K25" s="51">
        <v>0.14000000000000001</v>
      </c>
      <c r="L25" s="10"/>
      <c r="M25" s="154"/>
      <c r="N25" s="155"/>
      <c r="O25" s="155"/>
      <c r="P25" s="156" t="s">
        <v>15</v>
      </c>
      <c r="Q25" s="156"/>
      <c r="R25" s="156"/>
      <c r="S25" s="145">
        <f>S22/S23</f>
        <v>3.903903903903904E-2</v>
      </c>
      <c r="T25" s="145"/>
      <c r="U25" s="14"/>
      <c r="V25" s="8"/>
    </row>
    <row r="26" spans="1:23" s="1" customFormat="1" ht="12.75" x14ac:dyDescent="0.2">
      <c r="A26" s="12"/>
      <c r="B26" s="18"/>
      <c r="C26" s="51">
        <v>2</v>
      </c>
      <c r="D26" s="51">
        <v>1.07</v>
      </c>
      <c r="E26" s="51">
        <v>0.56999999999999995</v>
      </c>
      <c r="F26" s="51">
        <v>0.34</v>
      </c>
      <c r="G26" s="51">
        <v>0.27</v>
      </c>
      <c r="H26" s="51">
        <v>0.22</v>
      </c>
      <c r="I26" s="51">
        <v>0.18</v>
      </c>
      <c r="J26" s="51">
        <v>0.15</v>
      </c>
      <c r="K26" s="51">
        <v>0.13</v>
      </c>
      <c r="L26" s="10"/>
      <c r="M26" s="143" t="s">
        <v>13</v>
      </c>
      <c r="N26" s="144"/>
      <c r="O26" s="144"/>
      <c r="P26" s="144"/>
      <c r="Q26" s="144"/>
      <c r="R26" s="144"/>
      <c r="S26" s="145">
        <f>(COUNTIF(C20:K26,"&gt;2")/COUNT(C20:K26))*100</f>
        <v>6.3492063492063489</v>
      </c>
      <c r="T26" s="145"/>
      <c r="U26" s="14" t="s">
        <v>5</v>
      </c>
      <c r="V26" s="8"/>
    </row>
    <row r="27" spans="1:23" s="1" customFormat="1" x14ac:dyDescent="0.2">
      <c r="A27" s="137" t="s">
        <v>12</v>
      </c>
      <c r="B27" s="137"/>
      <c r="C27" s="55">
        <f>AVERAGE(C20:C26)</f>
        <v>2.2557142857142858</v>
      </c>
      <c r="D27" s="55">
        <f t="shared" ref="D27:K27" si="1">AVERAGE(D20:D26)</f>
        <v>1.2671428571428571</v>
      </c>
      <c r="E27" s="55">
        <f t="shared" si="1"/>
        <v>0.71285714285714286</v>
      </c>
      <c r="F27" s="55">
        <f t="shared" si="1"/>
        <v>0.41857142857142859</v>
      </c>
      <c r="G27" s="55">
        <f t="shared" si="1"/>
        <v>0.31142857142857144</v>
      </c>
      <c r="H27" s="55">
        <f t="shared" si="1"/>
        <v>0.25428571428571428</v>
      </c>
      <c r="I27" s="55">
        <f t="shared" si="1"/>
        <v>0.20571428571428571</v>
      </c>
      <c r="J27" s="55">
        <f t="shared" si="1"/>
        <v>0.16999999999999996</v>
      </c>
      <c r="K27" s="55">
        <f t="shared" si="1"/>
        <v>0.14571428571428571</v>
      </c>
      <c r="L27" s="15"/>
      <c r="M27" s="8"/>
      <c r="N27" s="8"/>
      <c r="O27" s="8"/>
      <c r="P27" s="8"/>
      <c r="Q27" s="8"/>
      <c r="R27" s="8"/>
      <c r="S27" s="7"/>
      <c r="T27" s="7"/>
      <c r="U27" s="8"/>
      <c r="V27" s="8"/>
      <c r="W27" s="2"/>
    </row>
    <row r="28" spans="1:23" s="1" customFormat="1" x14ac:dyDescent="0.2">
      <c r="A28" s="7"/>
      <c r="B28" s="7"/>
      <c r="C28" s="56"/>
      <c r="D28" s="56"/>
      <c r="E28" s="56"/>
      <c r="F28" s="56"/>
      <c r="G28" s="56"/>
      <c r="H28" s="56"/>
      <c r="I28" s="56"/>
      <c r="J28" s="56"/>
      <c r="K28" s="56"/>
      <c r="L28" s="8"/>
      <c r="M28" s="8"/>
      <c r="N28" s="8"/>
      <c r="O28" s="8"/>
      <c r="P28" s="8"/>
      <c r="Q28" s="8"/>
      <c r="R28" s="8"/>
      <c r="S28" s="7"/>
      <c r="T28" s="7"/>
      <c r="U28" s="8"/>
      <c r="V28" s="8"/>
    </row>
    <row r="29" spans="1:23" s="1" customFormat="1" x14ac:dyDescent="0.2">
      <c r="A29" s="9" t="s">
        <v>1</v>
      </c>
      <c r="B29" s="16"/>
      <c r="C29" s="51">
        <v>3.42</v>
      </c>
      <c r="D29" s="51">
        <v>1.85</v>
      </c>
      <c r="E29" s="51">
        <v>1.07</v>
      </c>
      <c r="F29" s="51">
        <v>0.66</v>
      </c>
      <c r="G29" s="51">
        <v>0.42</v>
      </c>
      <c r="H29" s="51">
        <v>0.33</v>
      </c>
      <c r="I29" s="51">
        <v>0.28000000000000003</v>
      </c>
      <c r="J29" s="51">
        <v>0.23</v>
      </c>
      <c r="K29" s="51">
        <v>0.16</v>
      </c>
      <c r="L29" s="10"/>
      <c r="M29" s="146" t="s">
        <v>11</v>
      </c>
      <c r="N29" s="147"/>
      <c r="O29" s="147"/>
      <c r="P29" s="150" t="s">
        <v>6</v>
      </c>
      <c r="Q29" s="150"/>
      <c r="R29" s="150"/>
      <c r="S29" s="151">
        <f>AVERAGE(C29:K35)</f>
        <v>0.83317460317460312</v>
      </c>
      <c r="T29" s="151"/>
      <c r="U29" s="11" t="s">
        <v>5</v>
      </c>
      <c r="V29" s="8"/>
    </row>
    <row r="30" spans="1:23" s="1" customFormat="1" ht="12.75" x14ac:dyDescent="0.2">
      <c r="A30" s="12"/>
      <c r="B30" s="18"/>
      <c r="C30" s="51">
        <v>3.98</v>
      </c>
      <c r="D30" s="51">
        <v>1.78</v>
      </c>
      <c r="E30" s="51">
        <v>1.04</v>
      </c>
      <c r="F30" s="51">
        <v>0.66</v>
      </c>
      <c r="G30" s="51">
        <v>0.5</v>
      </c>
      <c r="H30" s="51">
        <v>0.37</v>
      </c>
      <c r="I30" s="51">
        <v>0.28999999999999998</v>
      </c>
      <c r="J30" s="51">
        <v>0.22</v>
      </c>
      <c r="K30" s="51">
        <v>0.18</v>
      </c>
      <c r="L30" s="10"/>
      <c r="M30" s="148"/>
      <c r="N30" s="149"/>
      <c r="O30" s="149"/>
      <c r="P30" s="152" t="s">
        <v>9</v>
      </c>
      <c r="Q30" s="152"/>
      <c r="R30" s="152"/>
      <c r="S30" s="153">
        <f>MEDIAN(C29:K35)</f>
        <v>0.44</v>
      </c>
      <c r="T30" s="153"/>
      <c r="U30" s="13" t="s">
        <v>5</v>
      </c>
      <c r="V30" s="8"/>
    </row>
    <row r="31" spans="1:23" s="1" customFormat="1" ht="12.75" x14ac:dyDescent="0.2">
      <c r="A31" s="12"/>
      <c r="B31" s="18"/>
      <c r="C31" s="51">
        <v>1.32</v>
      </c>
      <c r="D31" s="51">
        <v>1.6</v>
      </c>
      <c r="E31" s="51">
        <v>1.02</v>
      </c>
      <c r="F31" s="51">
        <v>0.77</v>
      </c>
      <c r="G31" s="51">
        <v>0.55000000000000004</v>
      </c>
      <c r="H31" s="51">
        <v>0.37</v>
      </c>
      <c r="I31" s="51">
        <v>0.27</v>
      </c>
      <c r="J31" s="51">
        <v>0.22</v>
      </c>
      <c r="K31" s="51">
        <v>0.19</v>
      </c>
      <c r="L31" s="10"/>
      <c r="M31" s="148"/>
      <c r="N31" s="149"/>
      <c r="O31" s="149"/>
      <c r="P31" s="152" t="s">
        <v>10</v>
      </c>
      <c r="Q31" s="152"/>
      <c r="R31" s="152"/>
      <c r="S31" s="153">
        <f>SMALL(C29:K35,1)</f>
        <v>0.16</v>
      </c>
      <c r="T31" s="153"/>
      <c r="U31" s="13" t="s">
        <v>5</v>
      </c>
      <c r="V31" s="8"/>
    </row>
    <row r="32" spans="1:23" s="1" customFormat="1" ht="12.75" x14ac:dyDescent="0.2">
      <c r="A32" s="12"/>
      <c r="B32" s="18"/>
      <c r="C32" s="51">
        <v>0.44</v>
      </c>
      <c r="D32" s="51">
        <v>1.1499999999999999</v>
      </c>
      <c r="E32" s="51">
        <v>1.1100000000000001</v>
      </c>
      <c r="F32" s="51">
        <v>0.78</v>
      </c>
      <c r="G32" s="51">
        <v>0.51</v>
      </c>
      <c r="H32" s="51">
        <v>0.32</v>
      </c>
      <c r="I32" s="51">
        <v>0.27</v>
      </c>
      <c r="J32" s="51">
        <v>0.23</v>
      </c>
      <c r="K32" s="51">
        <v>0.22</v>
      </c>
      <c r="L32" s="10"/>
      <c r="M32" s="148"/>
      <c r="N32" s="149"/>
      <c r="O32" s="149"/>
      <c r="P32" s="152" t="s">
        <v>8</v>
      </c>
      <c r="Q32" s="152"/>
      <c r="R32" s="152"/>
      <c r="S32" s="153">
        <f>LARGE(C29:K35,1)</f>
        <v>3.98</v>
      </c>
      <c r="T32" s="153"/>
      <c r="U32" s="13" t="s">
        <v>5</v>
      </c>
      <c r="V32" s="8"/>
    </row>
    <row r="33" spans="1:22" s="1" customFormat="1" ht="12.75" x14ac:dyDescent="0.2">
      <c r="A33" s="12"/>
      <c r="B33" s="18"/>
      <c r="C33" s="51">
        <v>3.16</v>
      </c>
      <c r="D33" s="51">
        <v>1.79</v>
      </c>
      <c r="E33" s="51">
        <v>1.07</v>
      </c>
      <c r="F33" s="51">
        <v>0.69</v>
      </c>
      <c r="G33" s="51">
        <v>0.45</v>
      </c>
      <c r="H33" s="51">
        <v>0.3</v>
      </c>
      <c r="I33" s="51">
        <v>0.26</v>
      </c>
      <c r="J33" s="51">
        <v>0.23</v>
      </c>
      <c r="K33" s="51">
        <v>0.21</v>
      </c>
      <c r="L33" s="10"/>
      <c r="M33" s="146" t="s">
        <v>7</v>
      </c>
      <c r="N33" s="147"/>
      <c r="O33" s="147"/>
      <c r="P33" s="150" t="s">
        <v>14</v>
      </c>
      <c r="Q33" s="150"/>
      <c r="R33" s="150"/>
      <c r="S33" s="151">
        <f>S31/S29</f>
        <v>0.19203657839588495</v>
      </c>
      <c r="T33" s="151"/>
      <c r="U33" s="11"/>
      <c r="V33" s="8"/>
    </row>
    <row r="34" spans="1:22" s="1" customFormat="1" x14ac:dyDescent="0.2">
      <c r="A34" s="8"/>
      <c r="C34" s="51">
        <v>3.95</v>
      </c>
      <c r="D34" s="51">
        <v>1.79</v>
      </c>
      <c r="E34" s="51">
        <v>1.05</v>
      </c>
      <c r="F34" s="51">
        <v>0.65</v>
      </c>
      <c r="G34" s="51">
        <v>0.43</v>
      </c>
      <c r="H34" s="51">
        <v>0.28999999999999998</v>
      </c>
      <c r="I34" s="51">
        <v>0.25</v>
      </c>
      <c r="J34" s="51">
        <v>0.21</v>
      </c>
      <c r="K34" s="51">
        <v>0.18</v>
      </c>
      <c r="L34" s="10"/>
      <c r="M34" s="154"/>
      <c r="N34" s="155"/>
      <c r="O34" s="155"/>
      <c r="P34" s="156" t="s">
        <v>15</v>
      </c>
      <c r="Q34" s="156"/>
      <c r="R34" s="156"/>
      <c r="S34" s="145">
        <f>S31/S32</f>
        <v>4.0201005025125629E-2</v>
      </c>
      <c r="T34" s="145"/>
      <c r="U34" s="14"/>
      <c r="V34" s="8"/>
    </row>
    <row r="35" spans="1:22" s="1" customFormat="1" ht="12.75" x14ac:dyDescent="0.2">
      <c r="A35" s="12"/>
      <c r="B35" s="18"/>
      <c r="C35" s="51">
        <v>2.4900000000000002</v>
      </c>
      <c r="D35" s="51">
        <v>1.48</v>
      </c>
      <c r="E35" s="51">
        <v>0.9</v>
      </c>
      <c r="F35" s="51">
        <v>0.6</v>
      </c>
      <c r="G35" s="51">
        <v>0.4</v>
      </c>
      <c r="H35" s="51">
        <v>0.28000000000000003</v>
      </c>
      <c r="I35" s="51">
        <v>0.23</v>
      </c>
      <c r="J35" s="51">
        <v>0.2</v>
      </c>
      <c r="K35" s="51">
        <v>0.17</v>
      </c>
      <c r="L35" s="10"/>
      <c r="M35" s="143" t="s">
        <v>13</v>
      </c>
      <c r="N35" s="144"/>
      <c r="O35" s="144"/>
      <c r="P35" s="144"/>
      <c r="Q35" s="144"/>
      <c r="R35" s="144"/>
      <c r="S35" s="145">
        <f>(COUNTIF(C29:K35,"&gt;2")/COUNT(C29:K35))*100</f>
        <v>7.9365079365079358</v>
      </c>
      <c r="T35" s="145"/>
      <c r="U35" s="14" t="s">
        <v>5</v>
      </c>
      <c r="V35" s="8"/>
    </row>
    <row r="36" spans="1:22" s="1" customFormat="1" x14ac:dyDescent="0.2">
      <c r="A36" s="137" t="s">
        <v>12</v>
      </c>
      <c r="B36" s="137"/>
      <c r="C36" s="55">
        <f>AVERAGE(C29:C35)</f>
        <v>2.6799999999999997</v>
      </c>
      <c r="D36" s="55">
        <f t="shared" ref="D36:K36" si="2">AVERAGE(D29:D35)</f>
        <v>1.6342857142857146</v>
      </c>
      <c r="E36" s="55">
        <f t="shared" si="2"/>
        <v>1.0371428571428571</v>
      </c>
      <c r="F36" s="55">
        <f t="shared" si="2"/>
        <v>0.68714285714285706</v>
      </c>
      <c r="G36" s="55">
        <f t="shared" si="2"/>
        <v>0.46571428571428575</v>
      </c>
      <c r="H36" s="55">
        <f t="shared" si="2"/>
        <v>0.32285714285714284</v>
      </c>
      <c r="I36" s="55">
        <f t="shared" si="2"/>
        <v>0.26428571428571429</v>
      </c>
      <c r="J36" s="55">
        <f t="shared" si="2"/>
        <v>0.22</v>
      </c>
      <c r="K36" s="55">
        <f t="shared" si="2"/>
        <v>0.18714285714285711</v>
      </c>
      <c r="L36" s="15"/>
      <c r="M36" s="8"/>
      <c r="N36" s="8"/>
      <c r="O36" s="8"/>
      <c r="P36" s="8"/>
      <c r="Q36" s="8"/>
      <c r="R36" s="8"/>
      <c r="S36" s="7"/>
      <c r="T36" s="7"/>
      <c r="U36" s="8"/>
      <c r="V36" s="8"/>
    </row>
    <row r="37" spans="1:22" s="1" customFormat="1" x14ac:dyDescent="0.2">
      <c r="A37" s="7"/>
      <c r="B37" s="7"/>
      <c r="C37" s="56"/>
      <c r="D37" s="56"/>
      <c r="E37" s="56"/>
      <c r="F37" s="56"/>
      <c r="G37" s="56"/>
      <c r="H37" s="56"/>
      <c r="I37" s="56"/>
      <c r="J37" s="56"/>
      <c r="K37" s="56"/>
      <c r="L37" s="8"/>
      <c r="M37" s="8"/>
      <c r="N37" s="8"/>
      <c r="O37" s="8"/>
      <c r="P37" s="8"/>
      <c r="Q37" s="8"/>
      <c r="R37" s="8"/>
      <c r="S37" s="7"/>
      <c r="T37" s="7"/>
      <c r="U37" s="8"/>
      <c r="V37" s="8"/>
    </row>
    <row r="38" spans="1:22" s="1" customFormat="1" x14ac:dyDescent="0.2">
      <c r="A38" s="9" t="s">
        <v>2</v>
      </c>
      <c r="B38" s="16"/>
      <c r="C38" s="51">
        <v>3.69</v>
      </c>
      <c r="D38" s="51">
        <v>2.15</v>
      </c>
      <c r="E38" s="51">
        <v>1.31</v>
      </c>
      <c r="F38" s="51">
        <v>0.87</v>
      </c>
      <c r="G38" s="51">
        <v>0.63</v>
      </c>
      <c r="H38" s="51">
        <v>0.46</v>
      </c>
      <c r="I38" s="51">
        <v>0.35</v>
      </c>
      <c r="J38" s="51">
        <v>0.27</v>
      </c>
      <c r="K38" s="51">
        <v>0.19</v>
      </c>
      <c r="L38" s="10"/>
      <c r="M38" s="146" t="s">
        <v>11</v>
      </c>
      <c r="N38" s="147"/>
      <c r="O38" s="147"/>
      <c r="P38" s="150" t="s">
        <v>6</v>
      </c>
      <c r="Q38" s="150"/>
      <c r="R38" s="150"/>
      <c r="S38" s="151">
        <f>AVERAGE(C38:K44)</f>
        <v>1.0161904761904763</v>
      </c>
      <c r="T38" s="151"/>
      <c r="U38" s="11" t="s">
        <v>5</v>
      </c>
      <c r="V38" s="8"/>
    </row>
    <row r="39" spans="1:22" s="1" customFormat="1" ht="12.75" x14ac:dyDescent="0.2">
      <c r="A39" s="12"/>
      <c r="B39" s="18"/>
      <c r="C39" s="51">
        <v>4.3499999999999996</v>
      </c>
      <c r="D39" s="51">
        <v>2.17</v>
      </c>
      <c r="E39" s="51">
        <v>1.32</v>
      </c>
      <c r="F39" s="51">
        <v>0.93</v>
      </c>
      <c r="G39" s="51">
        <v>0.69</v>
      </c>
      <c r="H39" s="51">
        <v>0.5</v>
      </c>
      <c r="I39" s="51">
        <v>0.36</v>
      </c>
      <c r="J39" s="51">
        <v>0.27</v>
      </c>
      <c r="K39" s="51">
        <v>0.22</v>
      </c>
      <c r="L39" s="10"/>
      <c r="M39" s="148"/>
      <c r="N39" s="149"/>
      <c r="O39" s="149"/>
      <c r="P39" s="152" t="s">
        <v>9</v>
      </c>
      <c r="Q39" s="152"/>
      <c r="R39" s="152"/>
      <c r="S39" s="153">
        <f>MEDIAN(C38:K44)</f>
        <v>0.67</v>
      </c>
      <c r="T39" s="153"/>
      <c r="U39" s="13" t="s">
        <v>5</v>
      </c>
      <c r="V39" s="8"/>
    </row>
    <row r="40" spans="1:22" s="1" customFormat="1" ht="12.75" x14ac:dyDescent="0.2">
      <c r="A40" s="12"/>
      <c r="B40" s="18"/>
      <c r="C40" s="51">
        <v>2.25</v>
      </c>
      <c r="D40" s="51">
        <v>1.86</v>
      </c>
      <c r="E40" s="51">
        <v>1.32</v>
      </c>
      <c r="F40" s="51">
        <v>1</v>
      </c>
      <c r="G40" s="51">
        <v>0.74</v>
      </c>
      <c r="H40" s="51">
        <v>0.51</v>
      </c>
      <c r="I40" s="51">
        <v>0.35</v>
      </c>
      <c r="J40" s="51">
        <v>0.27</v>
      </c>
      <c r="K40" s="51">
        <v>0.23</v>
      </c>
      <c r="L40" s="10"/>
      <c r="M40" s="148"/>
      <c r="N40" s="149"/>
      <c r="O40" s="149"/>
      <c r="P40" s="152" t="s">
        <v>10</v>
      </c>
      <c r="Q40" s="152"/>
      <c r="R40" s="152"/>
      <c r="S40" s="153">
        <f>SMALL(C38:K44,1)</f>
        <v>0.19</v>
      </c>
      <c r="T40" s="153"/>
      <c r="U40" s="13" t="s">
        <v>5</v>
      </c>
      <c r="V40" s="8"/>
    </row>
    <row r="41" spans="1:22" s="1" customFormat="1" ht="12.75" x14ac:dyDescent="0.2">
      <c r="A41" s="12"/>
      <c r="B41" s="18"/>
      <c r="C41" s="51">
        <v>0.71</v>
      </c>
      <c r="D41" s="51">
        <v>1.56</v>
      </c>
      <c r="E41" s="51">
        <v>1.37</v>
      </c>
      <c r="F41" s="51">
        <v>0.99</v>
      </c>
      <c r="G41" s="51">
        <v>0.71</v>
      </c>
      <c r="H41" s="51">
        <v>0.49</v>
      </c>
      <c r="I41" s="51">
        <v>0.34</v>
      </c>
      <c r="J41" s="51">
        <v>0.27</v>
      </c>
      <c r="K41" s="51">
        <v>0.25</v>
      </c>
      <c r="L41" s="10"/>
      <c r="M41" s="148"/>
      <c r="N41" s="149"/>
      <c r="O41" s="149"/>
      <c r="P41" s="152" t="s">
        <v>8</v>
      </c>
      <c r="Q41" s="152"/>
      <c r="R41" s="152"/>
      <c r="S41" s="153">
        <f>LARGE(C38:K44,1)</f>
        <v>4.3499999999999996</v>
      </c>
      <c r="T41" s="153"/>
      <c r="U41" s="13" t="s">
        <v>5</v>
      </c>
      <c r="V41" s="8"/>
    </row>
    <row r="42" spans="1:22" s="1" customFormat="1" ht="12.75" x14ac:dyDescent="0.2">
      <c r="A42" s="12"/>
      <c r="B42" s="18"/>
      <c r="C42" s="51">
        <v>3.33</v>
      </c>
      <c r="D42" s="51">
        <v>2.0299999999999998</v>
      </c>
      <c r="E42" s="51">
        <v>1.31</v>
      </c>
      <c r="F42" s="51">
        <v>0.91</v>
      </c>
      <c r="G42" s="51">
        <v>0.67</v>
      </c>
      <c r="H42" s="51">
        <v>0.45</v>
      </c>
      <c r="I42" s="51">
        <v>0.34</v>
      </c>
      <c r="J42" s="51">
        <v>0.26</v>
      </c>
      <c r="K42" s="51">
        <v>0.23</v>
      </c>
      <c r="L42" s="10"/>
      <c r="M42" s="146" t="s">
        <v>7</v>
      </c>
      <c r="N42" s="147"/>
      <c r="O42" s="147"/>
      <c r="P42" s="150" t="s">
        <v>14</v>
      </c>
      <c r="Q42" s="150"/>
      <c r="R42" s="150"/>
      <c r="S42" s="151">
        <f>S40/S38</f>
        <v>0.18697282099343954</v>
      </c>
      <c r="T42" s="151"/>
      <c r="U42" s="11"/>
      <c r="V42" s="8"/>
    </row>
    <row r="43" spans="1:22" s="1" customFormat="1" x14ac:dyDescent="0.2">
      <c r="A43" s="8"/>
      <c r="C43" s="51">
        <v>4.2699999999999996</v>
      </c>
      <c r="D43" s="51">
        <v>2.09</v>
      </c>
      <c r="E43" s="51">
        <v>1.3</v>
      </c>
      <c r="F43" s="51">
        <v>0.88</v>
      </c>
      <c r="G43" s="51">
        <v>0.63</v>
      </c>
      <c r="H43" s="51">
        <v>0.43</v>
      </c>
      <c r="I43" s="51">
        <v>0.31</v>
      </c>
      <c r="J43" s="51">
        <v>0.24</v>
      </c>
      <c r="K43" s="51">
        <v>0.21</v>
      </c>
      <c r="L43" s="10"/>
      <c r="M43" s="154"/>
      <c r="N43" s="155"/>
      <c r="O43" s="155"/>
      <c r="P43" s="156" t="s">
        <v>15</v>
      </c>
      <c r="Q43" s="156"/>
      <c r="R43" s="156"/>
      <c r="S43" s="145">
        <f>S40/S41</f>
        <v>4.3678160919540236E-2</v>
      </c>
      <c r="T43" s="145"/>
      <c r="U43" s="14"/>
      <c r="V43" s="8"/>
    </row>
    <row r="44" spans="1:22" s="1" customFormat="1" ht="12.75" x14ac:dyDescent="0.2">
      <c r="A44" s="12"/>
      <c r="B44" s="18"/>
      <c r="C44" s="51">
        <v>2.77</v>
      </c>
      <c r="D44" s="51">
        <v>1.75</v>
      </c>
      <c r="E44" s="51">
        <v>1.1599999999999999</v>
      </c>
      <c r="F44" s="51">
        <v>0.8</v>
      </c>
      <c r="G44" s="51">
        <v>0.57999999999999996</v>
      </c>
      <c r="H44" s="51">
        <v>0.4</v>
      </c>
      <c r="I44" s="51">
        <v>0.28999999999999998</v>
      </c>
      <c r="J44" s="51">
        <v>0.23</v>
      </c>
      <c r="K44" s="51">
        <v>0.2</v>
      </c>
      <c r="L44" s="10"/>
      <c r="M44" s="143" t="s">
        <v>13</v>
      </c>
      <c r="N44" s="144"/>
      <c r="O44" s="144"/>
      <c r="P44" s="144"/>
      <c r="Q44" s="144"/>
      <c r="R44" s="144"/>
      <c r="S44" s="145">
        <f>(COUNTIF(C38:K44,"&gt;2")/COUNT(C38:K44))*100</f>
        <v>15.873015873015872</v>
      </c>
      <c r="T44" s="145"/>
      <c r="U44" s="14" t="s">
        <v>5</v>
      </c>
      <c r="V44" s="8"/>
    </row>
    <row r="45" spans="1:22" s="1" customFormat="1" x14ac:dyDescent="0.2">
      <c r="A45" s="137" t="s">
        <v>12</v>
      </c>
      <c r="B45" s="137"/>
      <c r="C45" s="55">
        <f>AVERAGE(C38:C44)</f>
        <v>3.0528571428571429</v>
      </c>
      <c r="D45" s="55">
        <f t="shared" ref="D45:K45" si="3">AVERAGE(D38:D44)</f>
        <v>1.9442857142857142</v>
      </c>
      <c r="E45" s="55">
        <f t="shared" si="3"/>
        <v>1.2985714285714285</v>
      </c>
      <c r="F45" s="55">
        <f t="shared" si="3"/>
        <v>0.91142857142857137</v>
      </c>
      <c r="G45" s="55">
        <f t="shared" si="3"/>
        <v>0.66428571428571426</v>
      </c>
      <c r="H45" s="55">
        <f t="shared" si="3"/>
        <v>0.46285714285714291</v>
      </c>
      <c r="I45" s="55">
        <f t="shared" si="3"/>
        <v>0.33428571428571435</v>
      </c>
      <c r="J45" s="55">
        <f t="shared" si="3"/>
        <v>0.25857142857142856</v>
      </c>
      <c r="K45" s="55">
        <f t="shared" si="3"/>
        <v>0.21857142857142858</v>
      </c>
      <c r="L45" s="15"/>
      <c r="M45" s="8"/>
      <c r="N45" s="8"/>
      <c r="O45" s="8"/>
      <c r="P45" s="8"/>
      <c r="Q45" s="8"/>
      <c r="R45" s="8"/>
      <c r="S45" s="7"/>
      <c r="T45" s="7"/>
      <c r="U45" s="8"/>
      <c r="V45" s="8"/>
    </row>
    <row r="46" spans="1:22" s="1" customFormat="1" x14ac:dyDescent="0.2">
      <c r="A46" s="7"/>
      <c r="B46" s="7"/>
      <c r="C46" s="56"/>
      <c r="D46" s="56"/>
      <c r="E46" s="56"/>
      <c r="F46" s="56"/>
      <c r="G46" s="56"/>
      <c r="H46" s="56"/>
      <c r="I46" s="56"/>
      <c r="J46" s="56"/>
      <c r="K46" s="56"/>
      <c r="L46" s="8"/>
      <c r="M46" s="8"/>
      <c r="N46" s="8"/>
      <c r="O46" s="8"/>
      <c r="P46" s="8"/>
      <c r="Q46" s="8"/>
      <c r="R46" s="8"/>
      <c r="S46" s="7"/>
      <c r="T46" s="7"/>
      <c r="U46" s="8"/>
      <c r="V46" s="8"/>
    </row>
    <row r="47" spans="1:22" s="1" customFormat="1" ht="12" x14ac:dyDescent="0.2">
      <c r="A47" s="9" t="s">
        <v>3</v>
      </c>
      <c r="B47" s="16"/>
      <c r="C47" s="28">
        <v>3.96</v>
      </c>
      <c r="D47" s="28">
        <v>2.37</v>
      </c>
      <c r="E47" s="28">
        <v>1.51</v>
      </c>
      <c r="F47" s="28">
        <v>1.04</v>
      </c>
      <c r="G47" s="28">
        <v>0.77</v>
      </c>
      <c r="H47" s="28">
        <v>0.57999999999999996</v>
      </c>
      <c r="I47" s="28">
        <v>0.45</v>
      </c>
      <c r="J47" s="28">
        <v>0.36</v>
      </c>
      <c r="K47" s="28">
        <v>0.25</v>
      </c>
      <c r="L47" s="10"/>
      <c r="M47" s="146" t="s">
        <v>11</v>
      </c>
      <c r="N47" s="147"/>
      <c r="O47" s="147"/>
      <c r="P47" s="150" t="s">
        <v>6</v>
      </c>
      <c r="Q47" s="150"/>
      <c r="R47" s="150"/>
      <c r="S47" s="151">
        <f>AVERAGE(C47:K53)</f>
        <v>1.1731746031746029</v>
      </c>
      <c r="T47" s="151"/>
      <c r="U47" s="11" t="s">
        <v>5</v>
      </c>
      <c r="V47" s="8"/>
    </row>
    <row r="48" spans="1:22" s="1" customFormat="1" ht="12.75" x14ac:dyDescent="0.2">
      <c r="A48" s="12"/>
      <c r="B48" s="18"/>
      <c r="C48" s="28">
        <v>4.7300000000000004</v>
      </c>
      <c r="D48" s="28">
        <v>2.44</v>
      </c>
      <c r="E48" s="28">
        <v>1.54</v>
      </c>
      <c r="F48" s="28">
        <v>1.1100000000000001</v>
      </c>
      <c r="G48" s="28">
        <v>0.84</v>
      </c>
      <c r="H48" s="28">
        <v>0.63</v>
      </c>
      <c r="I48" s="28">
        <v>0.49</v>
      </c>
      <c r="J48" s="28">
        <v>0.37</v>
      </c>
      <c r="K48" s="28">
        <v>0.3</v>
      </c>
      <c r="L48" s="10"/>
      <c r="M48" s="148"/>
      <c r="N48" s="149"/>
      <c r="O48" s="149"/>
      <c r="P48" s="152" t="s">
        <v>9</v>
      </c>
      <c r="Q48" s="152"/>
      <c r="R48" s="152"/>
      <c r="S48" s="153">
        <f>MEDIAN(C47:K53)</f>
        <v>0.79</v>
      </c>
      <c r="T48" s="153"/>
      <c r="U48" s="13" t="s">
        <v>5</v>
      </c>
      <c r="V48" s="8"/>
    </row>
    <row r="49" spans="1:22" s="1" customFormat="1" ht="12.75" x14ac:dyDescent="0.2">
      <c r="A49" s="12"/>
      <c r="B49" s="18"/>
      <c r="C49" s="28">
        <v>2.42</v>
      </c>
      <c r="D49" s="28">
        <v>2.0499999999999998</v>
      </c>
      <c r="E49" s="28">
        <v>1.5</v>
      </c>
      <c r="F49" s="28">
        <v>1.1499999999999999</v>
      </c>
      <c r="G49" s="28">
        <v>0.89</v>
      </c>
      <c r="H49" s="28">
        <v>0.65</v>
      </c>
      <c r="I49" s="28">
        <v>0.49</v>
      </c>
      <c r="J49" s="28">
        <v>0.38</v>
      </c>
      <c r="K49" s="28">
        <v>0.3</v>
      </c>
      <c r="L49" s="10"/>
      <c r="M49" s="148"/>
      <c r="N49" s="149"/>
      <c r="O49" s="149"/>
      <c r="P49" s="152" t="s">
        <v>10</v>
      </c>
      <c r="Q49" s="152"/>
      <c r="R49" s="152"/>
      <c r="S49" s="153">
        <f>SMALL(C47:K53,1)</f>
        <v>0.25</v>
      </c>
      <c r="T49" s="153"/>
      <c r="U49" s="13" t="s">
        <v>5</v>
      </c>
      <c r="V49" s="8"/>
    </row>
    <row r="50" spans="1:22" s="1" customFormat="1" ht="12.75" x14ac:dyDescent="0.2">
      <c r="A50" s="12"/>
      <c r="B50" s="18"/>
      <c r="C50" s="28">
        <v>0.77</v>
      </c>
      <c r="D50" s="28">
        <v>1.66</v>
      </c>
      <c r="E50" s="28">
        <v>1.51</v>
      </c>
      <c r="F50" s="28">
        <v>1.1399999999999999</v>
      </c>
      <c r="G50" s="28">
        <v>0.86</v>
      </c>
      <c r="H50" s="28">
        <v>0.64</v>
      </c>
      <c r="I50" s="28">
        <v>0.48</v>
      </c>
      <c r="J50" s="28">
        <v>0.38</v>
      </c>
      <c r="K50" s="28">
        <v>0.31</v>
      </c>
      <c r="L50" s="10"/>
      <c r="M50" s="148"/>
      <c r="N50" s="149"/>
      <c r="O50" s="149"/>
      <c r="P50" s="152" t="s">
        <v>8</v>
      </c>
      <c r="Q50" s="152"/>
      <c r="R50" s="152"/>
      <c r="S50" s="153">
        <f>LARGE(C47:K53,1)</f>
        <v>4.7300000000000004</v>
      </c>
      <c r="T50" s="153"/>
      <c r="U50" s="13" t="s">
        <v>5</v>
      </c>
      <c r="V50" s="8"/>
    </row>
    <row r="51" spans="1:22" s="1" customFormat="1" ht="12.75" x14ac:dyDescent="0.2">
      <c r="A51" s="12"/>
      <c r="B51" s="18"/>
      <c r="C51" s="28">
        <v>3.54</v>
      </c>
      <c r="D51" s="28">
        <v>2.2000000000000002</v>
      </c>
      <c r="E51" s="28">
        <v>1.49</v>
      </c>
      <c r="F51" s="28">
        <v>1.0900000000000001</v>
      </c>
      <c r="G51" s="28">
        <v>0.83</v>
      </c>
      <c r="H51" s="28">
        <v>0.6</v>
      </c>
      <c r="I51" s="28">
        <v>0.47</v>
      </c>
      <c r="J51" s="28">
        <v>0.38</v>
      </c>
      <c r="K51" s="28">
        <v>0.31</v>
      </c>
      <c r="L51" s="10"/>
      <c r="M51" s="146" t="s">
        <v>7</v>
      </c>
      <c r="N51" s="147"/>
      <c r="O51" s="147"/>
      <c r="P51" s="150" t="s">
        <v>14</v>
      </c>
      <c r="Q51" s="150"/>
      <c r="R51" s="150"/>
      <c r="S51" s="151">
        <f>S49/S47</f>
        <v>0.21309700987687732</v>
      </c>
      <c r="T51" s="151"/>
      <c r="U51" s="11"/>
      <c r="V51" s="8"/>
    </row>
    <row r="52" spans="1:22" s="1" customFormat="1" ht="12" x14ac:dyDescent="0.2">
      <c r="A52" s="8"/>
      <c r="C52" s="28">
        <v>4.62</v>
      </c>
      <c r="D52" s="28">
        <v>2.36</v>
      </c>
      <c r="E52" s="28">
        <v>1.52</v>
      </c>
      <c r="F52" s="28">
        <v>1.07</v>
      </c>
      <c r="G52" s="28">
        <v>0.79</v>
      </c>
      <c r="H52" s="28">
        <v>0.57999999999999996</v>
      </c>
      <c r="I52" s="28">
        <v>0.44</v>
      </c>
      <c r="J52" s="28">
        <v>0.34</v>
      </c>
      <c r="K52" s="28">
        <v>0.28000000000000003</v>
      </c>
      <c r="L52" s="10"/>
      <c r="M52" s="154"/>
      <c r="N52" s="155"/>
      <c r="O52" s="155"/>
      <c r="P52" s="156" t="s">
        <v>15</v>
      </c>
      <c r="Q52" s="156"/>
      <c r="R52" s="156"/>
      <c r="S52" s="145">
        <f>S49/S50</f>
        <v>5.2854122621564477E-2</v>
      </c>
      <c r="T52" s="145"/>
      <c r="U52" s="14"/>
      <c r="V52" s="8"/>
    </row>
    <row r="53" spans="1:22" s="1" customFormat="1" ht="12.75" x14ac:dyDescent="0.2">
      <c r="A53" s="12"/>
      <c r="B53" s="18"/>
      <c r="C53" s="28">
        <v>3.05</v>
      </c>
      <c r="D53" s="28">
        <v>2</v>
      </c>
      <c r="E53" s="28">
        <v>1.37</v>
      </c>
      <c r="F53" s="28">
        <v>0.97</v>
      </c>
      <c r="G53" s="28">
        <v>0.74</v>
      </c>
      <c r="H53" s="28">
        <v>0.55000000000000004</v>
      </c>
      <c r="I53" s="28">
        <v>0.41</v>
      </c>
      <c r="J53" s="28">
        <v>0.32</v>
      </c>
      <c r="K53" s="28">
        <v>0.27</v>
      </c>
      <c r="L53" s="10"/>
      <c r="M53" s="143" t="s">
        <v>13</v>
      </c>
      <c r="N53" s="144"/>
      <c r="O53" s="144"/>
      <c r="P53" s="144"/>
      <c r="Q53" s="144"/>
      <c r="R53" s="144"/>
      <c r="S53" s="145">
        <f>(COUNTIF(C47:K53,"&gt;2")/COUNT(C47:K53))*100</f>
        <v>17.460317460317459</v>
      </c>
      <c r="T53" s="145"/>
      <c r="U53" s="14" t="s">
        <v>5</v>
      </c>
      <c r="V53" s="8"/>
    </row>
    <row r="54" spans="1:22" s="1" customFormat="1" x14ac:dyDescent="0.2">
      <c r="A54" s="137" t="s">
        <v>12</v>
      </c>
      <c r="B54" s="137"/>
      <c r="C54" s="55">
        <f>AVERAGE(C47:C53)</f>
        <v>3.2985714285714289</v>
      </c>
      <c r="D54" s="55">
        <f t="shared" ref="D54:K54" si="4">AVERAGE(D47:D53)</f>
        <v>2.1542857142857139</v>
      </c>
      <c r="E54" s="55">
        <f t="shared" si="4"/>
        <v>1.4914285714285715</v>
      </c>
      <c r="F54" s="55">
        <f t="shared" si="4"/>
        <v>1.0814285714285714</v>
      </c>
      <c r="G54" s="55">
        <f t="shared" si="4"/>
        <v>0.81714285714285706</v>
      </c>
      <c r="H54" s="55">
        <f t="shared" si="4"/>
        <v>0.60428571428571431</v>
      </c>
      <c r="I54" s="55">
        <f t="shared" si="4"/>
        <v>0.46142857142857141</v>
      </c>
      <c r="J54" s="55">
        <f t="shared" si="4"/>
        <v>0.36142857142857132</v>
      </c>
      <c r="K54" s="55">
        <f t="shared" si="4"/>
        <v>0.28857142857142865</v>
      </c>
      <c r="L54" s="15"/>
      <c r="M54" s="8"/>
      <c r="N54" s="8"/>
      <c r="O54" s="8"/>
      <c r="P54" s="8"/>
      <c r="Q54" s="8"/>
      <c r="R54" s="8"/>
      <c r="S54" s="7"/>
      <c r="T54" s="7"/>
      <c r="U54" s="8"/>
      <c r="V54" s="8"/>
    </row>
    <row r="55" spans="1:22" s="1" customFormat="1" x14ac:dyDescent="0.2">
      <c r="A55" s="7"/>
      <c r="B55" s="7"/>
      <c r="C55" s="56"/>
      <c r="D55" s="56"/>
      <c r="E55" s="56"/>
      <c r="F55" s="56"/>
      <c r="G55" s="56"/>
      <c r="H55" s="56"/>
      <c r="I55" s="56"/>
      <c r="J55" s="56"/>
      <c r="K55" s="56"/>
      <c r="L55" s="8"/>
      <c r="M55" s="8"/>
      <c r="N55" s="8"/>
      <c r="O55" s="8"/>
      <c r="P55" s="8"/>
      <c r="Q55" s="8"/>
      <c r="R55" s="8"/>
      <c r="S55" s="7"/>
      <c r="T55" s="7"/>
      <c r="U55" s="8"/>
      <c r="V55" s="8"/>
    </row>
    <row r="56" spans="1:22" s="1" customFormat="1" x14ac:dyDescent="0.2">
      <c r="A56" s="9" t="s">
        <v>4</v>
      </c>
      <c r="B56" s="17">
        <v>6.62</v>
      </c>
      <c r="C56" s="51">
        <v>6.99</v>
      </c>
      <c r="D56" s="51">
        <v>3.93</v>
      </c>
      <c r="E56" s="51">
        <v>2.4300000000000002</v>
      </c>
      <c r="F56" s="51">
        <v>1.6</v>
      </c>
      <c r="G56" s="51">
        <v>1.1200000000000001</v>
      </c>
      <c r="H56" s="51">
        <v>0.85</v>
      </c>
      <c r="I56" s="51">
        <v>0.68</v>
      </c>
      <c r="J56" s="51">
        <v>0.54</v>
      </c>
      <c r="K56" s="51">
        <v>0.4</v>
      </c>
      <c r="L56" s="10"/>
      <c r="M56" s="146" t="s">
        <v>11</v>
      </c>
      <c r="N56" s="147"/>
      <c r="O56" s="147"/>
      <c r="P56" s="150" t="s">
        <v>6</v>
      </c>
      <c r="Q56" s="150"/>
      <c r="R56" s="150"/>
      <c r="S56" s="151">
        <f>AVERAGE(C56:K62)</f>
        <v>1.8633333333333328</v>
      </c>
      <c r="T56" s="151"/>
      <c r="U56" s="11" t="s">
        <v>5</v>
      </c>
      <c r="V56" s="8"/>
    </row>
    <row r="57" spans="1:22" s="1" customFormat="1" ht="12.75" x14ac:dyDescent="0.2">
      <c r="A57" s="12"/>
      <c r="B57" s="17">
        <v>7.59</v>
      </c>
      <c r="C57" s="51">
        <v>7.94</v>
      </c>
      <c r="D57" s="51">
        <v>4.07</v>
      </c>
      <c r="E57" s="51">
        <v>2.5299999999999998</v>
      </c>
      <c r="F57" s="51">
        <v>1.73</v>
      </c>
      <c r="G57" s="51">
        <v>1.19</v>
      </c>
      <c r="H57" s="51">
        <v>0.91</v>
      </c>
      <c r="I57" s="51">
        <v>0.72</v>
      </c>
      <c r="J57" s="51">
        <v>0.56999999999999995</v>
      </c>
      <c r="K57" s="51">
        <v>0.49</v>
      </c>
      <c r="L57" s="10"/>
      <c r="M57" s="148"/>
      <c r="N57" s="149"/>
      <c r="O57" s="149"/>
      <c r="P57" s="152" t="s">
        <v>9</v>
      </c>
      <c r="Q57" s="152"/>
      <c r="R57" s="152"/>
      <c r="S57" s="153">
        <f>MEDIAN(C56:K62)</f>
        <v>1.1499999999999999</v>
      </c>
      <c r="T57" s="153"/>
      <c r="U57" s="13" t="s">
        <v>5</v>
      </c>
      <c r="V57" s="8"/>
    </row>
    <row r="58" spans="1:22" s="1" customFormat="1" ht="12.75" x14ac:dyDescent="0.2">
      <c r="A58" s="12"/>
      <c r="B58" s="17">
        <v>3.15</v>
      </c>
      <c r="C58" s="51">
        <v>3.51</v>
      </c>
      <c r="D58" s="51">
        <v>3.04</v>
      </c>
      <c r="E58" s="51">
        <v>2.37</v>
      </c>
      <c r="F58" s="51">
        <v>1.74</v>
      </c>
      <c r="G58" s="51">
        <v>1.24</v>
      </c>
      <c r="H58" s="51">
        <v>0.91</v>
      </c>
      <c r="I58" s="51">
        <v>0.72</v>
      </c>
      <c r="J58" s="51">
        <v>0.57999999999999996</v>
      </c>
      <c r="K58" s="51">
        <v>0.51</v>
      </c>
      <c r="L58" s="10"/>
      <c r="M58" s="148"/>
      <c r="N58" s="149"/>
      <c r="O58" s="149"/>
      <c r="P58" s="152" t="s">
        <v>10</v>
      </c>
      <c r="Q58" s="152"/>
      <c r="R58" s="152"/>
      <c r="S58" s="153">
        <f>SMALL(C56:K62,1)</f>
        <v>0.4</v>
      </c>
      <c r="T58" s="153"/>
      <c r="U58" s="13" t="s">
        <v>5</v>
      </c>
      <c r="V58" s="8"/>
    </row>
    <row r="59" spans="1:22" s="1" customFormat="1" ht="12.75" x14ac:dyDescent="0.2">
      <c r="A59" s="12"/>
      <c r="B59" s="17">
        <v>0.5</v>
      </c>
      <c r="C59" s="51">
        <v>0.88</v>
      </c>
      <c r="D59" s="51">
        <v>2.5</v>
      </c>
      <c r="E59" s="51">
        <v>2.33</v>
      </c>
      <c r="F59" s="51">
        <v>1.7</v>
      </c>
      <c r="G59" s="51">
        <v>1.23</v>
      </c>
      <c r="H59" s="51">
        <v>0.92</v>
      </c>
      <c r="I59" s="51">
        <v>0.73</v>
      </c>
      <c r="J59" s="51">
        <v>0.6</v>
      </c>
      <c r="K59" s="51">
        <v>0.53</v>
      </c>
      <c r="L59" s="10"/>
      <c r="M59" s="148"/>
      <c r="N59" s="149"/>
      <c r="O59" s="149"/>
      <c r="P59" s="152" t="s">
        <v>8</v>
      </c>
      <c r="Q59" s="152"/>
      <c r="R59" s="152"/>
      <c r="S59" s="153">
        <f>LARGE(C56:K62,1)</f>
        <v>8.1</v>
      </c>
      <c r="T59" s="153"/>
      <c r="U59" s="13" t="s">
        <v>5</v>
      </c>
      <c r="V59" s="8"/>
    </row>
    <row r="60" spans="1:22" s="1" customFormat="1" ht="12.75" x14ac:dyDescent="0.2">
      <c r="A60" s="27"/>
      <c r="B60" s="17"/>
      <c r="C60" s="51">
        <v>5.31</v>
      </c>
      <c r="D60" s="51">
        <v>3.41</v>
      </c>
      <c r="E60" s="51">
        <v>2.4</v>
      </c>
      <c r="F60" s="51">
        <v>1.68</v>
      </c>
      <c r="G60" s="51">
        <v>1.2</v>
      </c>
      <c r="H60" s="51">
        <v>0.91</v>
      </c>
      <c r="I60" s="51">
        <v>0.71</v>
      </c>
      <c r="J60" s="51">
        <v>0.57999999999999996</v>
      </c>
      <c r="K60" s="51">
        <v>0.51</v>
      </c>
      <c r="L60" s="10"/>
      <c r="M60" s="146" t="s">
        <v>7</v>
      </c>
      <c r="N60" s="147"/>
      <c r="O60" s="147"/>
      <c r="P60" s="150" t="s">
        <v>14</v>
      </c>
      <c r="Q60" s="150"/>
      <c r="R60" s="150"/>
      <c r="S60" s="151">
        <f>S58/S56</f>
        <v>0.21466905187835428</v>
      </c>
      <c r="T60" s="151"/>
      <c r="U60" s="11"/>
      <c r="V60" s="8"/>
    </row>
    <row r="61" spans="1:22" s="1" customFormat="1" x14ac:dyDescent="0.2">
      <c r="A61" s="157"/>
      <c r="B61" s="157"/>
      <c r="C61" s="51">
        <v>8.1</v>
      </c>
      <c r="D61" s="51">
        <v>4.08</v>
      </c>
      <c r="E61" s="51">
        <v>2.48</v>
      </c>
      <c r="F61" s="51">
        <v>1.67</v>
      </c>
      <c r="G61" s="51">
        <v>1.1499999999999999</v>
      </c>
      <c r="H61" s="51">
        <v>0.87</v>
      </c>
      <c r="I61" s="51">
        <v>0.67</v>
      </c>
      <c r="J61" s="51">
        <v>0.54</v>
      </c>
      <c r="K61" s="51">
        <v>0.47</v>
      </c>
      <c r="L61" s="10"/>
      <c r="M61" s="154"/>
      <c r="N61" s="155"/>
      <c r="O61" s="155"/>
      <c r="P61" s="156" t="s">
        <v>15</v>
      </c>
      <c r="Q61" s="156"/>
      <c r="R61" s="156"/>
      <c r="S61" s="145">
        <f>S58/S59</f>
        <v>4.938271604938272E-2</v>
      </c>
      <c r="T61" s="145"/>
      <c r="U61" s="14"/>
      <c r="V61" s="8"/>
    </row>
    <row r="62" spans="1:22" s="1" customFormat="1" ht="12.75" x14ac:dyDescent="0.2">
      <c r="A62" s="12"/>
      <c r="B62" s="18"/>
      <c r="C62" s="51">
        <v>5.27</v>
      </c>
      <c r="D62" s="51">
        <v>3.38</v>
      </c>
      <c r="E62" s="51">
        <v>2.2400000000000002</v>
      </c>
      <c r="F62" s="51">
        <v>1.52</v>
      </c>
      <c r="G62" s="51">
        <v>1.1000000000000001</v>
      </c>
      <c r="H62" s="51">
        <v>0.82</v>
      </c>
      <c r="I62" s="51">
        <v>0.63</v>
      </c>
      <c r="J62" s="51">
        <v>0.51</v>
      </c>
      <c r="K62" s="51">
        <v>0.45</v>
      </c>
      <c r="L62" s="10"/>
      <c r="M62" s="143" t="s">
        <v>13</v>
      </c>
      <c r="N62" s="144"/>
      <c r="O62" s="144"/>
      <c r="P62" s="144"/>
      <c r="Q62" s="144"/>
      <c r="R62" s="144"/>
      <c r="S62" s="145">
        <f>(COUNTIF(C56:K62,"&gt;2")/COUNT(C56:K62))*100</f>
        <v>31.746031746031743</v>
      </c>
      <c r="T62" s="145"/>
      <c r="U62" s="14" t="s">
        <v>5</v>
      </c>
      <c r="V62" s="8"/>
    </row>
    <row r="63" spans="1:22" s="1" customFormat="1" x14ac:dyDescent="0.2">
      <c r="A63" s="137" t="s">
        <v>12</v>
      </c>
      <c r="B63" s="137"/>
      <c r="C63" s="55">
        <f>AVERAGE(C56:C62)</f>
        <v>5.4285714285714288</v>
      </c>
      <c r="D63" s="55">
        <f t="shared" ref="D63:K63" si="5">AVERAGE(D56:D62)</f>
        <v>3.4871428571428571</v>
      </c>
      <c r="E63" s="55">
        <f t="shared" si="5"/>
        <v>2.3971428571428572</v>
      </c>
      <c r="F63" s="55">
        <f t="shared" si="5"/>
        <v>1.662857142857143</v>
      </c>
      <c r="G63" s="55">
        <f t="shared" si="5"/>
        <v>1.1757142857142855</v>
      </c>
      <c r="H63" s="55">
        <f t="shared" si="5"/>
        <v>0.88428571428571434</v>
      </c>
      <c r="I63" s="55">
        <f t="shared" si="5"/>
        <v>0.69428571428571428</v>
      </c>
      <c r="J63" s="55">
        <f t="shared" si="5"/>
        <v>0.55999999999999994</v>
      </c>
      <c r="K63" s="55">
        <f t="shared" si="5"/>
        <v>0.48000000000000004</v>
      </c>
      <c r="L63" s="15"/>
      <c r="M63" s="8"/>
      <c r="N63" s="8"/>
      <c r="O63" s="8"/>
      <c r="P63" s="8"/>
      <c r="Q63" s="8"/>
      <c r="R63" s="8"/>
      <c r="S63" s="7"/>
      <c r="T63" s="7"/>
      <c r="U63" s="8"/>
      <c r="V63" s="8"/>
    </row>
    <row r="64" spans="1:22" hidden="1" x14ac:dyDescent="0.2"/>
  </sheetData>
  <mergeCells count="92">
    <mergeCell ref="A17:B17"/>
    <mergeCell ref="N17:U17"/>
    <mergeCell ref="A18:E18"/>
    <mergeCell ref="N18:P18"/>
    <mergeCell ref="Q18:S18"/>
    <mergeCell ref="T18:U18"/>
    <mergeCell ref="M26:R26"/>
    <mergeCell ref="S26:T26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M24:O25"/>
    <mergeCell ref="P24:R24"/>
    <mergeCell ref="S24:T24"/>
    <mergeCell ref="P25:R25"/>
    <mergeCell ref="S25:T25"/>
    <mergeCell ref="M35:R35"/>
    <mergeCell ref="S35:T35"/>
    <mergeCell ref="A27:B27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33:O34"/>
    <mergeCell ref="P33:R33"/>
    <mergeCell ref="S33:T33"/>
    <mergeCell ref="P34:R34"/>
    <mergeCell ref="S34:T34"/>
    <mergeCell ref="M44:R44"/>
    <mergeCell ref="S44:T44"/>
    <mergeCell ref="A36:B36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42:O43"/>
    <mergeCell ref="P42:R42"/>
    <mergeCell ref="S42:T42"/>
    <mergeCell ref="P43:R43"/>
    <mergeCell ref="S43:T43"/>
    <mergeCell ref="M53:R53"/>
    <mergeCell ref="S53:T53"/>
    <mergeCell ref="A45:B45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51:O52"/>
    <mergeCell ref="P51:R51"/>
    <mergeCell ref="S51:T51"/>
    <mergeCell ref="P52:R52"/>
    <mergeCell ref="S52:T52"/>
    <mergeCell ref="A54:B54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M62:R62"/>
    <mergeCell ref="S62:T62"/>
    <mergeCell ref="A63:B63"/>
    <mergeCell ref="M60:O61"/>
    <mergeCell ref="P60:R60"/>
    <mergeCell ref="S60:T60"/>
    <mergeCell ref="A61:B61"/>
    <mergeCell ref="P61:R61"/>
    <mergeCell ref="S61:T61"/>
  </mergeCells>
  <conditionalFormatting sqref="C20:K26 C29:K35 C38:K44 C47:K53 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N18">
      <formula1>"Rum A, Rum B, Køkken"</formula1>
    </dataValidation>
    <dataValidation type="list" allowBlank="1" showInputMessage="1" showErrorMessage="1" sqref="T18">
      <formula1>"TH,TV"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8" orientation="landscape" r:id="rId1"/>
  <headerFooter>
    <oddHeader>&amp;LRum 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7</vt:i4>
      </vt:variant>
      <vt:variant>
        <vt:lpstr>Navngivne områder</vt:lpstr>
      </vt:variant>
      <vt:variant>
        <vt:i4>6</vt:i4>
      </vt:variant>
    </vt:vector>
  </HeadingPairs>
  <TitlesOfParts>
    <vt:vector size="13" baseType="lpstr">
      <vt:lpstr>Sammenligning</vt:lpstr>
      <vt:lpstr>70 TV</vt:lpstr>
      <vt:lpstr>70 TH</vt:lpstr>
      <vt:lpstr>110 TV</vt:lpstr>
      <vt:lpstr>110 TH</vt:lpstr>
      <vt:lpstr>150 TV</vt:lpstr>
      <vt:lpstr>150 TH</vt:lpstr>
      <vt:lpstr>'110 TH'!Udskriftsområde</vt:lpstr>
      <vt:lpstr>'110 TV'!Udskriftsområde</vt:lpstr>
      <vt:lpstr>'150 TH'!Udskriftsområde</vt:lpstr>
      <vt:lpstr>'150 TV'!Udskriftsområde</vt:lpstr>
      <vt:lpstr>'70 TH'!Udskriftsområde</vt:lpstr>
      <vt:lpstr>'70 TV'!Udskriftsområde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Sebastian</dc:creator>
  <cp:lastModifiedBy>John Sebastian</cp:lastModifiedBy>
  <cp:lastPrinted>2016-04-05T12:30:12Z</cp:lastPrinted>
  <dcterms:created xsi:type="dcterms:W3CDTF">2016-04-04T11:43:27Z</dcterms:created>
  <dcterms:modified xsi:type="dcterms:W3CDTF">2016-06-10T17:36:55Z</dcterms:modified>
</cp:coreProperties>
</file>